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2210 і 224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<sst xmlns="http://schemas.openxmlformats.org/spreadsheetml/2006/main" count="115" uniqueCount="95">
  <si>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</si>
  <si>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</si>
  <si>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</si>
  <si>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</si>
  <si>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</si>
  <si>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</si>
  <si>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</si>
  <si>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</si>
  <si>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</si>
  <si>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</si>
  <si>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</si>
  <si>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</si>
  <si>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</si>
  <si>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</si>
  <si>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</si>
  <si>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</si>
  <si>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</si>
  <si>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</si>
  <si>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</si>
  <si>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</si>
  <si>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</si>
  <si>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</si>
  <si>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</si>
  <si>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</si>
  <si>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</si>
  <si>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</si>
  <si>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</si>
  <si>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</si>
  <si>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</si>
  <si>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</si>
  <si>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ЗДО №3</t>
  </si>
  <si>
    <t>Залишок</t>
  </si>
  <si>
    <t>за 2019 рік</t>
  </si>
  <si>
    <t>Кошторисні призначення та касові видатки по ЗДО №3 м.Нововолинськ</t>
  </si>
  <si>
    <t>Касові видатки ДНЗ №3</t>
  </si>
  <si>
    <t>загальний фонд</t>
  </si>
  <si>
    <t xml:space="preserve">Канцтовари </t>
  </si>
  <si>
    <t>Друкована продукція:</t>
  </si>
  <si>
    <t>бланки накладних / 02.2019</t>
  </si>
  <si>
    <t xml:space="preserve">Підписка </t>
  </si>
  <si>
    <t>Медикаменти</t>
  </si>
  <si>
    <t>Господарчі товари</t>
  </si>
  <si>
    <t>госп.товари / 02,03.2019</t>
  </si>
  <si>
    <t>буд.мат / 03,04.2019</t>
  </si>
  <si>
    <t>санехніка / 04.2019</t>
  </si>
  <si>
    <t>фарба, снежка / 04.06.2019</t>
  </si>
  <si>
    <t>дезінфікуючий засіб (санітаб) / 06.2019</t>
  </si>
  <si>
    <t>шпалери / 06.2019</t>
  </si>
  <si>
    <t xml:space="preserve">Миючі засоби    </t>
  </si>
  <si>
    <t>Меблі</t>
  </si>
  <si>
    <t>Бензин</t>
  </si>
  <si>
    <t>Запчастини</t>
  </si>
  <si>
    <t>картріджі / 02.2019</t>
  </si>
  <si>
    <t>автомат для бойлера / 04.2019</t>
  </si>
  <si>
    <t>Ін.матеріали</t>
  </si>
  <si>
    <t>дрель / 02.2019</t>
  </si>
  <si>
    <t>світильники / 02.2019</t>
  </si>
  <si>
    <t>міксер, мясорубка / 02.2019</t>
  </si>
  <si>
    <t>тканина, рушники / 02.2019</t>
  </si>
  <si>
    <t>монітор / 02.2019</t>
  </si>
  <si>
    <t>друшлаг / 03.2019</t>
  </si>
  <si>
    <t>відра / 03.2019</t>
  </si>
  <si>
    <t>посуд / 05.2019</t>
  </si>
  <si>
    <t>драбина / 06.2019</t>
  </si>
  <si>
    <t>вогнегасник / 08.2019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</si>
  <si>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</si>
  <si>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</si>
  <si>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</si>
  <si>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</si>
  <si>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</si>
  <si>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водопроводу / 10.2019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</si>
  <si>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</si>
  <si>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</si>
  <si>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</si>
  <si>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</si>
  <si>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</si>
  <si>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</si>
  <si>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</si>
  <si>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</si>
  <si>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</si>
  <si>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</si>
  <si>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</si>
  <si>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</si>
  <si>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Друк статистичної інформації  / 02,03,04,05,06,07,08,09.10,11.2019</t>
  </si>
  <si>
    <t>тех.підтримка вкб. рес. / 02,04,06,09,12.2019</t>
  </si>
  <si>
    <t>бактеріологічне дослідження / 02,09.2019</t>
  </si>
  <si>
    <t>утилізація елюмін. ламп / 07.2019</t>
  </si>
  <si>
    <t>промивка труб каналіз./ 07.2019</t>
  </si>
  <si>
    <t>надання консалтингових послуг/ 07,09.2019</t>
  </si>
  <si>
    <t>статистична інформація /10.2019</t>
  </si>
  <si>
    <t>випроб. хар. прод / 11.2019</t>
  </si>
  <si>
    <t>санітарно-гігієнічні дослідження / 11.2019</t>
  </si>
  <si>
    <t xml:space="preserve"> дослідження питної води / 11.2019</t>
  </si>
  <si>
    <t>переплетення / 11.2019</t>
  </si>
  <si>
    <t>заправка картриджа / 12.2019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</si>
</sst>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7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2" fontId="10" fillId="0" borderId="30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1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32" xfId="0" applyFont="1" applyFill="1" applyBorder="1" applyAlignment="1">
      <alignment horizontal="center"/>
    </xf>
    <xf numFmtId="4" fontId="12" fillId="34" borderId="32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4" fontId="8" fillId="0" borderId="3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13" borderId="32" xfId="0" applyFont="1" applyFill="1" applyBorder="1" applyAlignment="1">
      <alignment/>
    </xf>
    <xf numFmtId="4" fontId="12" fillId="13" borderId="32" xfId="0" applyNumberFormat="1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32" xfId="0" applyFont="1" applyBorder="1" applyAlignment="1">
      <alignment horizontal="right" wrapText="1"/>
    </xf>
    <xf numFmtId="0" fontId="12" fillId="0" borderId="32" xfId="0" applyFont="1" applyBorder="1" applyAlignment="1">
      <alignment horizontal="right"/>
    </xf>
    <xf numFmtId="0" fontId="12" fillId="0" borderId="3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32" xfId="0" applyFont="1" applyFill="1" applyBorder="1" applyAlignment="1">
      <alignment/>
    </xf>
    <xf numFmtId="4" fontId="49" fillId="0" borderId="3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indent="1"/>
    </xf>
    <xf numFmtId="0" fontId="10" fillId="0" borderId="40" xfId="0" applyFont="1" applyBorder="1" applyAlignment="1">
      <alignment horizontal="center" vertical="top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top" wrapText="1" indent="1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  <xf numFmtId="0" fontId="8" fillId="0" borderId="32" xfId="0" applyFont="1" applyBorder="1" applyAlignment="1">
      <alignment horizontal="left"/>
    </xf>
    <xf numFmtId="0" fontId="14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96;&#1090;.%20&#1087;&#1088;&#1080;&#1079;&#1085;.%20&#1090;&#1072;%20&#1082;&#1072;&#1089;&#1086;&#1074;&#1110;%20&#1074;&#1080;&#1076;&#1072;&#1090;%200611010%20&#1044;&#1053;&#1047;%20&#1079;&#1072;%202019%20&#1088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З"/>
      <sheetName val="2210"/>
      <sheetName val="2240"/>
      <sheetName val="Лист1"/>
      <sheetName val="ДНЗ1"/>
      <sheetName val="ДНЗ2"/>
      <sheetName val="ДНЗ3"/>
      <sheetName val="ДНЗ4"/>
      <sheetName val="ДНЗ5"/>
      <sheetName val="ДНЗ6"/>
      <sheetName val="ДНЗ7"/>
      <sheetName val="ДНЗ8"/>
      <sheetName val="ДНЗ9"/>
    </sheetNames>
    <sheetDataSet>
      <sheetData sheetId="4">
        <row r="2">
          <cell r="A2" t="str">
            <v>за 2019 рік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5" sqref="G15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1:31" s="3" customFormat="1" ht="4.5" customHeight="1">
      <c r="A1" s="25"/>
      <c r="B1" s="5"/>
      <c r="C1" s="4"/>
      <c r="D1" s="4"/>
      <c r="E1" s="4"/>
      <c r="F1" s="4"/>
      <c r="G1" s="37"/>
      <c r="H1" s="4"/>
      <c r="I1" s="9"/>
      <c r="J1" s="9"/>
      <c r="L1" s="4"/>
      <c r="M1" s="37"/>
      <c r="O1" s="4"/>
      <c r="P1" s="4"/>
      <c r="Q1" s="4"/>
      <c r="R1" s="9"/>
      <c r="S1" s="9"/>
      <c r="U1" s="4"/>
      <c r="V1" s="4"/>
      <c r="X1" s="4"/>
      <c r="Y1" s="4"/>
      <c r="Z1" s="4"/>
      <c r="AA1" s="9"/>
      <c r="AC1" s="4"/>
      <c r="AD1" s="4"/>
      <c r="AE1" s="9"/>
    </row>
    <row r="2" spans="1:25" s="3" customFormat="1" ht="6.75" customHeight="1">
      <c r="A2" s="25"/>
      <c r="B2" s="89" t="s">
        <v>33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33"/>
      <c r="X2" s="33"/>
      <c r="Y2" s="33"/>
    </row>
    <row r="3" spans="1:25" s="3" customFormat="1" ht="17.25" customHeight="1">
      <c r="A3" s="25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33"/>
      <c r="X3" s="33"/>
      <c r="Y3" s="33"/>
    </row>
    <row r="4" spans="1:25" s="3" customFormat="1" ht="21.75" customHeight="1">
      <c r="A4" s="25"/>
      <c r="B4" s="89" t="s">
        <v>32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33"/>
      <c r="X4" s="33"/>
      <c r="Y4" s="33"/>
    </row>
    <row r="5" spans="1:32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A5" s="8"/>
      <c r="AB5" s="8"/>
      <c r="AD5" s="8"/>
      <c r="AE5" s="8"/>
      <c r="AF5" s="8"/>
    </row>
    <row r="6" spans="1:25" s="3" customFormat="1" ht="48.75" customHeight="1" thickBot="1">
      <c r="A6" s="102" t="s">
        <v>17</v>
      </c>
      <c r="B6" s="104" t="s">
        <v>15</v>
      </c>
      <c r="C6" s="106" t="s">
        <v>0</v>
      </c>
      <c r="D6" s="107"/>
      <c r="E6" s="91" t="s">
        <v>18</v>
      </c>
      <c r="F6" s="92"/>
      <c r="G6" s="93"/>
      <c r="H6" s="84" t="s">
        <v>24</v>
      </c>
      <c r="I6" s="85"/>
      <c r="J6" s="83"/>
      <c r="K6" s="86" t="s">
        <v>27</v>
      </c>
      <c r="L6" s="87"/>
      <c r="M6" s="88"/>
      <c r="N6" s="81" t="s">
        <v>26</v>
      </c>
      <c r="O6" s="82"/>
      <c r="P6" s="83"/>
      <c r="Q6" s="82" t="s">
        <v>23</v>
      </c>
      <c r="R6" s="82"/>
      <c r="S6" s="90"/>
      <c r="T6" s="81" t="s">
        <v>25</v>
      </c>
      <c r="U6" s="82"/>
      <c r="V6" s="83"/>
      <c r="W6" s="81" t="s">
        <v>29</v>
      </c>
      <c r="X6" s="82"/>
      <c r="Y6" s="83"/>
    </row>
    <row r="7" spans="1:25" s="3" customFormat="1" ht="19.5" customHeight="1" thickBot="1">
      <c r="A7" s="103"/>
      <c r="B7" s="105"/>
      <c r="C7" s="108"/>
      <c r="D7" s="109"/>
      <c r="E7" s="19" t="s">
        <v>21</v>
      </c>
      <c r="F7" s="34" t="s">
        <v>16</v>
      </c>
      <c r="G7" s="35" t="s">
        <v>31</v>
      </c>
      <c r="H7" s="19" t="s">
        <v>21</v>
      </c>
      <c r="I7" s="34" t="s">
        <v>16</v>
      </c>
      <c r="J7" s="35" t="s">
        <v>31</v>
      </c>
      <c r="K7" s="19" t="s">
        <v>21</v>
      </c>
      <c r="L7" s="34" t="s">
        <v>16</v>
      </c>
      <c r="M7" s="35" t="s">
        <v>31</v>
      </c>
      <c r="N7" s="19" t="s">
        <v>21</v>
      </c>
      <c r="O7" s="34" t="s">
        <v>16</v>
      </c>
      <c r="P7" s="35" t="s">
        <v>31</v>
      </c>
      <c r="Q7" s="19" t="s">
        <v>21</v>
      </c>
      <c r="R7" s="34" t="s">
        <v>16</v>
      </c>
      <c r="S7" s="35" t="s">
        <v>31</v>
      </c>
      <c r="T7" s="19" t="s">
        <v>21</v>
      </c>
      <c r="U7" s="34" t="s">
        <v>16</v>
      </c>
      <c r="V7" s="35" t="s">
        <v>31</v>
      </c>
      <c r="W7" s="19" t="s">
        <v>21</v>
      </c>
      <c r="X7" s="34" t="s">
        <v>16</v>
      </c>
      <c r="Y7" s="35" t="s">
        <v>31</v>
      </c>
    </row>
    <row r="8" spans="1:25" s="7" customFormat="1" ht="15" thickBot="1">
      <c r="A8" s="26">
        <v>1</v>
      </c>
      <c r="B8" s="18">
        <v>2</v>
      </c>
      <c r="C8" s="94">
        <v>3</v>
      </c>
      <c r="D8" s="95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36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</row>
    <row r="9" spans="1:31" ht="18.75" customHeight="1">
      <c r="A9" s="98" t="s">
        <v>30</v>
      </c>
      <c r="B9" s="11">
        <v>2111</v>
      </c>
      <c r="C9" s="96" t="s">
        <v>1</v>
      </c>
      <c r="D9" s="97"/>
      <c r="E9" s="38">
        <f>H9+K9+N9+Q9+T9+W9</f>
        <v>2417330</v>
      </c>
      <c r="F9" s="39">
        <f>I9+L9+O9+R9+U9+X9</f>
        <v>2417320.4499999997</v>
      </c>
      <c r="G9" s="40">
        <f>E9-F9</f>
        <v>9.550000000279397</v>
      </c>
      <c r="H9" s="28">
        <v>2379520</v>
      </c>
      <c r="I9" s="29">
        <v>2379518.28</v>
      </c>
      <c r="J9" s="40">
        <f>H9-I9</f>
        <v>1.720000000204891</v>
      </c>
      <c r="K9" s="28">
        <v>0</v>
      </c>
      <c r="L9" s="29">
        <v>0</v>
      </c>
      <c r="M9" s="54">
        <f>K9-L9</f>
        <v>0</v>
      </c>
      <c r="N9" s="28">
        <v>37810</v>
      </c>
      <c r="O9" s="29">
        <v>37802.17</v>
      </c>
      <c r="P9" s="54">
        <f>N9-O9</f>
        <v>7.830000000001746</v>
      </c>
      <c r="Q9" s="28">
        <v>0</v>
      </c>
      <c r="R9" s="29"/>
      <c r="S9" s="54">
        <f>Q9-R9</f>
        <v>0</v>
      </c>
      <c r="T9" s="28">
        <v>0</v>
      </c>
      <c r="U9" s="29">
        <v>0</v>
      </c>
      <c r="V9" s="54">
        <f>T9-U9</f>
        <v>0</v>
      </c>
      <c r="W9" s="28">
        <v>0</v>
      </c>
      <c r="X9" s="29">
        <v>0</v>
      </c>
      <c r="Y9" s="54">
        <f>W9-X9</f>
        <v>0</v>
      </c>
      <c r="Z9" s="1"/>
      <c r="AA9" s="1"/>
      <c r="AC9" s="1"/>
      <c r="AD9" s="1"/>
      <c r="AE9" s="1"/>
    </row>
    <row r="10" spans="1:31" ht="18.75" customHeight="1">
      <c r="A10" s="98"/>
      <c r="B10" s="10">
        <v>2120</v>
      </c>
      <c r="C10" s="79" t="s">
        <v>11</v>
      </c>
      <c r="D10" s="80"/>
      <c r="E10" s="41">
        <f aca="true" t="shared" si="0" ref="E10:E25">H10+K10+N10+Q10+T10+W10</f>
        <v>544020</v>
      </c>
      <c r="F10" s="42">
        <f>I10+L10+O10+R10+U10+X10</f>
        <v>543920.66</v>
      </c>
      <c r="G10" s="43">
        <f>E10-F10</f>
        <v>99.3399999999674</v>
      </c>
      <c r="H10" s="30">
        <v>535700</v>
      </c>
      <c r="I10" s="31">
        <v>535604.1900000001</v>
      </c>
      <c r="J10" s="43">
        <f>H10-I10</f>
        <v>95.80999999993946</v>
      </c>
      <c r="K10" s="30">
        <v>0</v>
      </c>
      <c r="L10" s="31">
        <v>0</v>
      </c>
      <c r="M10" s="55">
        <f>K10-L10</f>
        <v>0</v>
      </c>
      <c r="N10" s="30">
        <v>8320</v>
      </c>
      <c r="O10" s="31">
        <v>8316.47</v>
      </c>
      <c r="P10" s="55">
        <f>N10-O10</f>
        <v>3.530000000000655</v>
      </c>
      <c r="Q10" s="30">
        <v>0</v>
      </c>
      <c r="R10" s="31"/>
      <c r="S10" s="55">
        <f>Q10-R10</f>
        <v>0</v>
      </c>
      <c r="T10" s="30">
        <v>0</v>
      </c>
      <c r="U10" s="31">
        <v>0</v>
      </c>
      <c r="V10" s="55">
        <f>T10-U10</f>
        <v>0</v>
      </c>
      <c r="W10" s="30">
        <v>0</v>
      </c>
      <c r="X10" s="31">
        <v>0</v>
      </c>
      <c r="Y10" s="55">
        <f>W10-X10</f>
        <v>0</v>
      </c>
      <c r="Z10" s="1"/>
      <c r="AA10" s="1"/>
      <c r="AC10" s="1"/>
      <c r="AD10" s="1"/>
      <c r="AE10" s="1"/>
    </row>
    <row r="11" spans="1:31" ht="18.75" customHeight="1">
      <c r="A11" s="98"/>
      <c r="B11" s="10">
        <v>2210</v>
      </c>
      <c r="C11" s="79" t="s">
        <v>2</v>
      </c>
      <c r="D11" s="80"/>
      <c r="E11" s="41">
        <f t="shared" si="0"/>
        <v>90873.59</v>
      </c>
      <c r="F11" s="42">
        <f aca="true" t="shared" si="1" ref="F11:F25">I11+L11+O11+R11+U11+X11</f>
        <v>87546.01000000001</v>
      </c>
      <c r="G11" s="43">
        <f aca="true" t="shared" si="2" ref="G11:G24">E11-F11</f>
        <v>3327.579999999987</v>
      </c>
      <c r="H11" s="30">
        <v>70373.59</v>
      </c>
      <c r="I11" s="31">
        <v>70373.59000000001</v>
      </c>
      <c r="J11" s="43">
        <f aca="true" t="shared" si="3" ref="J11:J24">H11-I11</f>
        <v>0</v>
      </c>
      <c r="K11" s="30">
        <v>0</v>
      </c>
      <c r="L11" s="31">
        <v>0</v>
      </c>
      <c r="M11" s="55">
        <f aca="true" t="shared" si="4" ref="M11:M24">K11-L11</f>
        <v>0</v>
      </c>
      <c r="N11" s="30">
        <v>17000</v>
      </c>
      <c r="O11" s="31">
        <v>13882.42</v>
      </c>
      <c r="P11" s="55">
        <f aca="true" t="shared" si="5" ref="P11:P24">N11-O11</f>
        <v>3117.58</v>
      </c>
      <c r="Q11" s="30">
        <v>3500</v>
      </c>
      <c r="R11" s="31">
        <v>3290</v>
      </c>
      <c r="S11" s="55">
        <f aca="true" t="shared" si="6" ref="S11:S24">Q11-R11</f>
        <v>210</v>
      </c>
      <c r="T11" s="30">
        <v>0</v>
      </c>
      <c r="U11" s="31">
        <v>0</v>
      </c>
      <c r="V11" s="55">
        <f aca="true" t="shared" si="7" ref="V11:V24">T11-U11</f>
        <v>0</v>
      </c>
      <c r="W11" s="30">
        <v>0</v>
      </c>
      <c r="X11" s="31">
        <v>0</v>
      </c>
      <c r="Y11" s="55">
        <f aca="true" t="shared" si="8" ref="Y11:Y24">W11-X11</f>
        <v>0</v>
      </c>
      <c r="Z11" s="1"/>
      <c r="AA11" s="1"/>
      <c r="AC11" s="1"/>
      <c r="AD11" s="1"/>
      <c r="AE11" s="1"/>
    </row>
    <row r="12" spans="1:31" ht="18.75" customHeight="1">
      <c r="A12" s="98"/>
      <c r="B12" s="10">
        <v>2230</v>
      </c>
      <c r="C12" s="79" t="s">
        <v>3</v>
      </c>
      <c r="D12" s="80"/>
      <c r="E12" s="41">
        <f t="shared" si="0"/>
        <v>975620</v>
      </c>
      <c r="F12" s="42">
        <f t="shared" si="1"/>
        <v>648863.56</v>
      </c>
      <c r="G12" s="43">
        <f t="shared" si="2"/>
        <v>326756.43999999994</v>
      </c>
      <c r="H12" s="30">
        <v>387700</v>
      </c>
      <c r="I12" s="31">
        <v>308122.54</v>
      </c>
      <c r="J12" s="43">
        <f t="shared" si="3"/>
        <v>79577.46000000002</v>
      </c>
      <c r="K12" s="30">
        <v>0</v>
      </c>
      <c r="L12" s="31">
        <v>0</v>
      </c>
      <c r="M12" s="55">
        <f t="shared" si="4"/>
        <v>0</v>
      </c>
      <c r="N12" s="30">
        <v>587920</v>
      </c>
      <c r="O12" s="31">
        <v>340741.02</v>
      </c>
      <c r="P12" s="55">
        <f t="shared" si="5"/>
        <v>247178.97999999998</v>
      </c>
      <c r="Q12" s="30">
        <v>0</v>
      </c>
      <c r="R12" s="31">
        <v>0</v>
      </c>
      <c r="S12" s="55">
        <f t="shared" si="6"/>
        <v>0</v>
      </c>
      <c r="T12" s="30">
        <v>0</v>
      </c>
      <c r="U12" s="31">
        <v>0</v>
      </c>
      <c r="V12" s="55">
        <f t="shared" si="7"/>
        <v>0</v>
      </c>
      <c r="W12" s="30">
        <v>0</v>
      </c>
      <c r="X12" s="31">
        <v>0</v>
      </c>
      <c r="Y12" s="55">
        <f t="shared" si="8"/>
        <v>0</v>
      </c>
      <c r="Z12" s="1"/>
      <c r="AA12" s="1"/>
      <c r="AC12" s="1"/>
      <c r="AD12" s="1"/>
      <c r="AE12" s="1"/>
    </row>
    <row r="13" spans="1:31" ht="18.75" customHeight="1">
      <c r="A13" s="98"/>
      <c r="B13" s="10">
        <v>2240</v>
      </c>
      <c r="C13" s="79" t="s">
        <v>4</v>
      </c>
      <c r="D13" s="80"/>
      <c r="E13" s="41">
        <f t="shared" si="0"/>
        <v>25548.23</v>
      </c>
      <c r="F13" s="42">
        <f t="shared" si="1"/>
        <v>25548.230000000003</v>
      </c>
      <c r="G13" s="43">
        <f t="shared" si="2"/>
        <v>0</v>
      </c>
      <c r="H13" s="30">
        <v>25548.23</v>
      </c>
      <c r="I13" s="31">
        <v>25548.230000000003</v>
      </c>
      <c r="J13" s="43">
        <f t="shared" si="3"/>
        <v>0</v>
      </c>
      <c r="K13" s="30">
        <v>0</v>
      </c>
      <c r="L13" s="31">
        <v>0</v>
      </c>
      <c r="M13" s="55">
        <f t="shared" si="4"/>
        <v>0</v>
      </c>
      <c r="N13" s="30">
        <v>0</v>
      </c>
      <c r="O13" s="31">
        <v>0</v>
      </c>
      <c r="P13" s="55">
        <f t="shared" si="5"/>
        <v>0</v>
      </c>
      <c r="Q13" s="30">
        <v>0</v>
      </c>
      <c r="R13" s="31">
        <v>0</v>
      </c>
      <c r="S13" s="55">
        <f t="shared" si="6"/>
        <v>0</v>
      </c>
      <c r="T13" s="30">
        <v>0</v>
      </c>
      <c r="U13" s="31">
        <v>0</v>
      </c>
      <c r="V13" s="55">
        <f t="shared" si="7"/>
        <v>0</v>
      </c>
      <c r="W13" s="30">
        <v>0</v>
      </c>
      <c r="X13" s="31">
        <v>0</v>
      </c>
      <c r="Y13" s="55">
        <f t="shared" si="8"/>
        <v>0</v>
      </c>
      <c r="Z13" s="1"/>
      <c r="AA13" s="1"/>
      <c r="AC13" s="1"/>
      <c r="AD13" s="1"/>
      <c r="AE13" s="1"/>
    </row>
    <row r="14" spans="1:31" ht="18.75" customHeight="1">
      <c r="A14" s="98"/>
      <c r="B14" s="10">
        <v>2250</v>
      </c>
      <c r="C14" s="79" t="s">
        <v>12</v>
      </c>
      <c r="D14" s="80"/>
      <c r="E14" s="41">
        <f t="shared" si="0"/>
        <v>3300</v>
      </c>
      <c r="F14" s="42">
        <f t="shared" si="1"/>
        <v>3192.76</v>
      </c>
      <c r="G14" s="43">
        <f t="shared" si="2"/>
        <v>107.23999999999978</v>
      </c>
      <c r="H14" s="30">
        <v>3300</v>
      </c>
      <c r="I14" s="31">
        <v>3192.76</v>
      </c>
      <c r="J14" s="43">
        <f t="shared" si="3"/>
        <v>107.23999999999978</v>
      </c>
      <c r="K14" s="30">
        <v>0</v>
      </c>
      <c r="L14" s="31">
        <v>0</v>
      </c>
      <c r="M14" s="55">
        <f t="shared" si="4"/>
        <v>0</v>
      </c>
      <c r="N14" s="30">
        <v>0</v>
      </c>
      <c r="O14" s="31">
        <v>0</v>
      </c>
      <c r="P14" s="55">
        <f t="shared" si="5"/>
        <v>0</v>
      </c>
      <c r="Q14" s="30">
        <v>0</v>
      </c>
      <c r="R14" s="31">
        <v>0</v>
      </c>
      <c r="S14" s="55">
        <f t="shared" si="6"/>
        <v>0</v>
      </c>
      <c r="T14" s="30">
        <v>0</v>
      </c>
      <c r="U14" s="31">
        <v>0</v>
      </c>
      <c r="V14" s="55">
        <f t="shared" si="7"/>
        <v>0</v>
      </c>
      <c r="W14" s="30">
        <v>0</v>
      </c>
      <c r="X14" s="31">
        <v>0</v>
      </c>
      <c r="Y14" s="55">
        <f t="shared" si="8"/>
        <v>0</v>
      </c>
      <c r="Z14" s="1"/>
      <c r="AA14" s="1"/>
      <c r="AC14" s="1"/>
      <c r="AD14" s="1"/>
      <c r="AE14" s="1"/>
    </row>
    <row r="15" spans="1:31" ht="18.75" customHeight="1">
      <c r="A15" s="98"/>
      <c r="B15" s="10">
        <v>2271</v>
      </c>
      <c r="C15" s="79" t="s">
        <v>5</v>
      </c>
      <c r="D15" s="80"/>
      <c r="E15" s="41">
        <f t="shared" si="0"/>
        <v>350000</v>
      </c>
      <c r="F15" s="42">
        <f t="shared" si="1"/>
        <v>319851.63</v>
      </c>
      <c r="G15" s="43">
        <f t="shared" si="2"/>
        <v>30148.369999999995</v>
      </c>
      <c r="H15" s="30">
        <v>350000</v>
      </c>
      <c r="I15" s="31">
        <v>319851.63</v>
      </c>
      <c r="J15" s="43">
        <f t="shared" si="3"/>
        <v>30148.369999999995</v>
      </c>
      <c r="K15" s="30">
        <v>0</v>
      </c>
      <c r="L15" s="31">
        <v>0</v>
      </c>
      <c r="M15" s="55">
        <f t="shared" si="4"/>
        <v>0</v>
      </c>
      <c r="N15" s="30">
        <v>0</v>
      </c>
      <c r="O15" s="31">
        <v>0</v>
      </c>
      <c r="P15" s="55">
        <f t="shared" si="5"/>
        <v>0</v>
      </c>
      <c r="Q15" s="30">
        <v>0</v>
      </c>
      <c r="R15" s="31">
        <v>0</v>
      </c>
      <c r="S15" s="55">
        <f t="shared" si="6"/>
        <v>0</v>
      </c>
      <c r="T15" s="30">
        <v>0</v>
      </c>
      <c r="U15" s="31">
        <v>0</v>
      </c>
      <c r="V15" s="55">
        <f t="shared" si="7"/>
        <v>0</v>
      </c>
      <c r="W15" s="30">
        <v>0</v>
      </c>
      <c r="X15" s="31">
        <v>0</v>
      </c>
      <c r="Y15" s="55">
        <f t="shared" si="8"/>
        <v>0</v>
      </c>
      <c r="Z15" s="1"/>
      <c r="AA15" s="1"/>
      <c r="AC15" s="1"/>
      <c r="AD15" s="1"/>
      <c r="AE15" s="1"/>
    </row>
    <row r="16" spans="1:31" ht="18.75" customHeight="1">
      <c r="A16" s="98"/>
      <c r="B16" s="10">
        <v>2272</v>
      </c>
      <c r="C16" s="79" t="s">
        <v>6</v>
      </c>
      <c r="D16" s="80"/>
      <c r="E16" s="41">
        <f t="shared" si="0"/>
        <v>13300</v>
      </c>
      <c r="F16" s="42">
        <f t="shared" si="1"/>
        <v>13285.71</v>
      </c>
      <c r="G16" s="43">
        <f t="shared" si="2"/>
        <v>14.290000000000873</v>
      </c>
      <c r="H16" s="30">
        <v>13300</v>
      </c>
      <c r="I16" s="31">
        <v>13285.71</v>
      </c>
      <c r="J16" s="43">
        <f t="shared" si="3"/>
        <v>14.290000000000873</v>
      </c>
      <c r="K16" s="30">
        <v>0</v>
      </c>
      <c r="L16" s="31">
        <v>0</v>
      </c>
      <c r="M16" s="55">
        <f t="shared" si="4"/>
        <v>0</v>
      </c>
      <c r="N16" s="30">
        <v>0</v>
      </c>
      <c r="O16" s="31">
        <v>0</v>
      </c>
      <c r="P16" s="55">
        <f t="shared" si="5"/>
        <v>0</v>
      </c>
      <c r="Q16" s="30">
        <v>0</v>
      </c>
      <c r="R16" s="31">
        <v>0</v>
      </c>
      <c r="S16" s="55">
        <f t="shared" si="6"/>
        <v>0</v>
      </c>
      <c r="T16" s="30">
        <v>0</v>
      </c>
      <c r="U16" s="31">
        <v>0</v>
      </c>
      <c r="V16" s="55">
        <f t="shared" si="7"/>
        <v>0</v>
      </c>
      <c r="W16" s="30">
        <v>0</v>
      </c>
      <c r="X16" s="31">
        <v>0</v>
      </c>
      <c r="Y16" s="55">
        <f t="shared" si="8"/>
        <v>0</v>
      </c>
      <c r="Z16" s="1"/>
      <c r="AA16" s="1"/>
      <c r="AC16" s="1"/>
      <c r="AD16" s="1"/>
      <c r="AE16" s="1"/>
    </row>
    <row r="17" spans="1:31" ht="18.75" customHeight="1">
      <c r="A17" s="98"/>
      <c r="B17" s="10">
        <v>2273</v>
      </c>
      <c r="C17" s="79" t="s">
        <v>7</v>
      </c>
      <c r="D17" s="80"/>
      <c r="E17" s="41">
        <f t="shared" si="0"/>
        <v>117800</v>
      </c>
      <c r="F17" s="42">
        <f t="shared" si="1"/>
        <v>117770.12</v>
      </c>
      <c r="G17" s="43">
        <f t="shared" si="2"/>
        <v>29.880000000004657</v>
      </c>
      <c r="H17" s="30">
        <v>117800</v>
      </c>
      <c r="I17" s="31">
        <v>117770.12</v>
      </c>
      <c r="J17" s="43">
        <f t="shared" si="3"/>
        <v>29.880000000004657</v>
      </c>
      <c r="K17" s="30">
        <v>0</v>
      </c>
      <c r="L17" s="31">
        <v>0</v>
      </c>
      <c r="M17" s="55">
        <f t="shared" si="4"/>
        <v>0</v>
      </c>
      <c r="N17" s="30">
        <v>0</v>
      </c>
      <c r="O17" s="31">
        <v>0</v>
      </c>
      <c r="P17" s="55">
        <f t="shared" si="5"/>
        <v>0</v>
      </c>
      <c r="Q17" s="30">
        <v>0</v>
      </c>
      <c r="R17" s="31">
        <v>0</v>
      </c>
      <c r="S17" s="55">
        <f t="shared" si="6"/>
        <v>0</v>
      </c>
      <c r="T17" s="30">
        <v>0</v>
      </c>
      <c r="U17" s="31">
        <v>0</v>
      </c>
      <c r="V17" s="55">
        <f t="shared" si="7"/>
        <v>0</v>
      </c>
      <c r="W17" s="30">
        <v>0</v>
      </c>
      <c r="X17" s="31">
        <v>0</v>
      </c>
      <c r="Y17" s="55">
        <f t="shared" si="8"/>
        <v>0</v>
      </c>
      <c r="Z17" s="1"/>
      <c r="AA17" s="1"/>
      <c r="AC17" s="1"/>
      <c r="AD17" s="1"/>
      <c r="AE17" s="1"/>
    </row>
    <row r="18" spans="1:31" ht="18.75" customHeight="1">
      <c r="A18" s="98"/>
      <c r="B18" s="10">
        <v>2274</v>
      </c>
      <c r="C18" s="79" t="s">
        <v>8</v>
      </c>
      <c r="D18" s="80"/>
      <c r="E18" s="41">
        <f t="shared" si="0"/>
        <v>0</v>
      </c>
      <c r="F18" s="42">
        <f t="shared" si="1"/>
        <v>0</v>
      </c>
      <c r="G18" s="43">
        <f t="shared" si="2"/>
        <v>0</v>
      </c>
      <c r="H18" s="30">
        <v>0</v>
      </c>
      <c r="I18" s="31">
        <v>0</v>
      </c>
      <c r="J18" s="43">
        <f t="shared" si="3"/>
        <v>0</v>
      </c>
      <c r="K18" s="30">
        <v>0</v>
      </c>
      <c r="L18" s="31">
        <v>0</v>
      </c>
      <c r="M18" s="55">
        <f t="shared" si="4"/>
        <v>0</v>
      </c>
      <c r="N18" s="30">
        <v>0</v>
      </c>
      <c r="O18" s="31">
        <v>0</v>
      </c>
      <c r="P18" s="55">
        <f t="shared" si="5"/>
        <v>0</v>
      </c>
      <c r="Q18" s="30">
        <v>0</v>
      </c>
      <c r="R18" s="31">
        <v>0</v>
      </c>
      <c r="S18" s="55">
        <f t="shared" si="6"/>
        <v>0</v>
      </c>
      <c r="T18" s="30">
        <v>0</v>
      </c>
      <c r="U18" s="31">
        <v>0</v>
      </c>
      <c r="V18" s="55">
        <f t="shared" si="7"/>
        <v>0</v>
      </c>
      <c r="W18" s="30">
        <v>0</v>
      </c>
      <c r="X18" s="31">
        <v>0</v>
      </c>
      <c r="Y18" s="55">
        <f t="shared" si="8"/>
        <v>0</v>
      </c>
      <c r="Z18" s="1"/>
      <c r="AA18" s="1"/>
      <c r="AC18" s="1"/>
      <c r="AD18" s="1"/>
      <c r="AE18" s="1"/>
    </row>
    <row r="19" spans="1:31" ht="18.75" customHeight="1">
      <c r="A19" s="98"/>
      <c r="B19" s="10">
        <v>2275</v>
      </c>
      <c r="C19" s="79" t="s">
        <v>28</v>
      </c>
      <c r="D19" s="80"/>
      <c r="E19" s="41">
        <f t="shared" si="0"/>
        <v>2500</v>
      </c>
      <c r="F19" s="42">
        <f t="shared" si="1"/>
        <v>2445.84</v>
      </c>
      <c r="G19" s="43">
        <f t="shared" si="2"/>
        <v>54.159999999999854</v>
      </c>
      <c r="H19" s="30">
        <v>2500</v>
      </c>
      <c r="I19" s="31">
        <v>2445.84</v>
      </c>
      <c r="J19" s="43">
        <f t="shared" si="3"/>
        <v>54.159999999999854</v>
      </c>
      <c r="K19" s="30">
        <v>0</v>
      </c>
      <c r="L19" s="31">
        <v>0</v>
      </c>
      <c r="M19" s="55">
        <f t="shared" si="4"/>
        <v>0</v>
      </c>
      <c r="N19" s="30">
        <v>0</v>
      </c>
      <c r="O19" s="31">
        <v>0</v>
      </c>
      <c r="P19" s="55">
        <f t="shared" si="5"/>
        <v>0</v>
      </c>
      <c r="Q19" s="30">
        <v>0</v>
      </c>
      <c r="R19" s="31">
        <v>0</v>
      </c>
      <c r="S19" s="55">
        <f t="shared" si="6"/>
        <v>0</v>
      </c>
      <c r="T19" s="30">
        <v>0</v>
      </c>
      <c r="U19" s="31">
        <v>0</v>
      </c>
      <c r="V19" s="55">
        <f t="shared" si="7"/>
        <v>0</v>
      </c>
      <c r="W19" s="30">
        <v>0</v>
      </c>
      <c r="X19" s="31">
        <v>0</v>
      </c>
      <c r="Y19" s="55">
        <f t="shared" si="8"/>
        <v>0</v>
      </c>
      <c r="Z19" s="1"/>
      <c r="AA19" s="1"/>
      <c r="AC19" s="1"/>
      <c r="AD19" s="1"/>
      <c r="AE19" s="1"/>
    </row>
    <row r="20" spans="1:31" ht="18.75" customHeight="1">
      <c r="A20" s="98"/>
      <c r="B20" s="10">
        <v>2282</v>
      </c>
      <c r="C20" s="110" t="s">
        <v>9</v>
      </c>
      <c r="D20" s="110"/>
      <c r="E20" s="41">
        <f t="shared" si="0"/>
        <v>1815</v>
      </c>
      <c r="F20" s="42">
        <f t="shared" si="1"/>
        <v>1815</v>
      </c>
      <c r="G20" s="43">
        <f t="shared" si="2"/>
        <v>0</v>
      </c>
      <c r="H20" s="30">
        <v>1815</v>
      </c>
      <c r="I20" s="31">
        <v>1815</v>
      </c>
      <c r="J20" s="43">
        <f t="shared" si="3"/>
        <v>0</v>
      </c>
      <c r="K20" s="30">
        <v>0</v>
      </c>
      <c r="L20" s="31">
        <v>0</v>
      </c>
      <c r="M20" s="55">
        <f t="shared" si="4"/>
        <v>0</v>
      </c>
      <c r="N20" s="30">
        <v>0</v>
      </c>
      <c r="O20" s="31">
        <v>0</v>
      </c>
      <c r="P20" s="55">
        <f t="shared" si="5"/>
        <v>0</v>
      </c>
      <c r="Q20" s="30">
        <v>0</v>
      </c>
      <c r="R20" s="31">
        <v>0</v>
      </c>
      <c r="S20" s="55">
        <f t="shared" si="6"/>
        <v>0</v>
      </c>
      <c r="T20" s="30">
        <v>0</v>
      </c>
      <c r="U20" s="31">
        <v>0</v>
      </c>
      <c r="V20" s="55">
        <f t="shared" si="7"/>
        <v>0</v>
      </c>
      <c r="W20" s="30">
        <v>0</v>
      </c>
      <c r="X20" s="31">
        <v>0</v>
      </c>
      <c r="Y20" s="55">
        <f t="shared" si="8"/>
        <v>0</v>
      </c>
      <c r="Z20" s="1"/>
      <c r="AA20" s="1"/>
      <c r="AC20" s="1"/>
      <c r="AD20" s="1"/>
      <c r="AE20" s="1"/>
    </row>
    <row r="21" spans="1:31" ht="18.75" customHeight="1">
      <c r="A21" s="98"/>
      <c r="B21" s="10">
        <v>2730</v>
      </c>
      <c r="C21" s="79" t="s">
        <v>22</v>
      </c>
      <c r="D21" s="80"/>
      <c r="E21" s="41">
        <f t="shared" si="0"/>
        <v>0</v>
      </c>
      <c r="F21" s="42">
        <f t="shared" si="1"/>
        <v>0</v>
      </c>
      <c r="G21" s="43">
        <f t="shared" si="2"/>
        <v>0</v>
      </c>
      <c r="H21" s="30">
        <v>0</v>
      </c>
      <c r="I21" s="31">
        <v>0</v>
      </c>
      <c r="J21" s="43">
        <f t="shared" si="3"/>
        <v>0</v>
      </c>
      <c r="K21" s="30">
        <v>0</v>
      </c>
      <c r="L21" s="31">
        <v>0</v>
      </c>
      <c r="M21" s="55">
        <f t="shared" si="4"/>
        <v>0</v>
      </c>
      <c r="N21" s="30">
        <v>0</v>
      </c>
      <c r="O21" s="31">
        <v>0</v>
      </c>
      <c r="P21" s="55">
        <f t="shared" si="5"/>
        <v>0</v>
      </c>
      <c r="Q21" s="30">
        <v>0</v>
      </c>
      <c r="R21" s="31">
        <v>0</v>
      </c>
      <c r="S21" s="55">
        <f t="shared" si="6"/>
        <v>0</v>
      </c>
      <c r="T21" s="30">
        <v>0</v>
      </c>
      <c r="U21" s="31">
        <v>0</v>
      </c>
      <c r="V21" s="55">
        <f t="shared" si="7"/>
        <v>0</v>
      </c>
      <c r="W21" s="30">
        <v>0</v>
      </c>
      <c r="X21" s="31">
        <v>0</v>
      </c>
      <c r="Y21" s="55">
        <f t="shared" si="8"/>
        <v>0</v>
      </c>
      <c r="Z21" s="1"/>
      <c r="AA21" s="1"/>
      <c r="AC21" s="1"/>
      <c r="AD21" s="1"/>
      <c r="AE21" s="1"/>
    </row>
    <row r="22" spans="1:31" ht="18.75" customHeight="1">
      <c r="A22" s="98"/>
      <c r="B22" s="10">
        <v>2800</v>
      </c>
      <c r="C22" s="79" t="s">
        <v>19</v>
      </c>
      <c r="D22" s="80"/>
      <c r="E22" s="41">
        <f t="shared" si="0"/>
        <v>580</v>
      </c>
      <c r="F22" s="42">
        <f t="shared" si="1"/>
        <v>580</v>
      </c>
      <c r="G22" s="43">
        <f t="shared" si="2"/>
        <v>0</v>
      </c>
      <c r="H22" s="30">
        <v>580</v>
      </c>
      <c r="I22" s="31">
        <v>580</v>
      </c>
      <c r="J22" s="43">
        <f t="shared" si="3"/>
        <v>0</v>
      </c>
      <c r="K22" s="30">
        <v>0</v>
      </c>
      <c r="L22" s="31">
        <v>0</v>
      </c>
      <c r="M22" s="55">
        <f t="shared" si="4"/>
        <v>0</v>
      </c>
      <c r="N22" s="30">
        <v>0</v>
      </c>
      <c r="O22" s="31">
        <v>0</v>
      </c>
      <c r="P22" s="55">
        <f t="shared" si="5"/>
        <v>0</v>
      </c>
      <c r="Q22" s="30">
        <v>0</v>
      </c>
      <c r="R22" s="31">
        <v>0</v>
      </c>
      <c r="S22" s="55">
        <f t="shared" si="6"/>
        <v>0</v>
      </c>
      <c r="T22" s="30">
        <v>0</v>
      </c>
      <c r="U22" s="31">
        <v>0</v>
      </c>
      <c r="V22" s="55">
        <f t="shared" si="7"/>
        <v>0</v>
      </c>
      <c r="W22" s="30">
        <v>0</v>
      </c>
      <c r="X22" s="31">
        <v>0</v>
      </c>
      <c r="Y22" s="55">
        <f t="shared" si="8"/>
        <v>0</v>
      </c>
      <c r="Z22" s="1"/>
      <c r="AA22" s="1"/>
      <c r="AC22" s="1"/>
      <c r="AD22" s="1"/>
      <c r="AE22" s="1"/>
    </row>
    <row r="23" spans="1:31" ht="18.75" customHeight="1">
      <c r="A23" s="98"/>
      <c r="B23" s="10">
        <v>3110</v>
      </c>
      <c r="C23" s="79" t="s">
        <v>13</v>
      </c>
      <c r="D23" s="80"/>
      <c r="E23" s="41">
        <f t="shared" si="0"/>
        <v>8000</v>
      </c>
      <c r="F23" s="42">
        <f t="shared" si="1"/>
        <v>8000</v>
      </c>
      <c r="G23" s="43">
        <f t="shared" si="2"/>
        <v>0</v>
      </c>
      <c r="H23" s="30">
        <v>0</v>
      </c>
      <c r="I23" s="31">
        <v>0</v>
      </c>
      <c r="J23" s="43">
        <f t="shared" si="3"/>
        <v>0</v>
      </c>
      <c r="K23" s="30">
        <v>0</v>
      </c>
      <c r="L23" s="31">
        <v>0</v>
      </c>
      <c r="M23" s="55">
        <f t="shared" si="4"/>
        <v>0</v>
      </c>
      <c r="N23" s="30">
        <v>0</v>
      </c>
      <c r="O23" s="31">
        <v>0</v>
      </c>
      <c r="P23" s="55">
        <f t="shared" si="5"/>
        <v>0</v>
      </c>
      <c r="Q23" s="30">
        <v>0</v>
      </c>
      <c r="R23" s="31">
        <v>0</v>
      </c>
      <c r="S23" s="55">
        <f t="shared" si="6"/>
        <v>0</v>
      </c>
      <c r="T23" s="30">
        <v>8000</v>
      </c>
      <c r="U23" s="31">
        <v>8000</v>
      </c>
      <c r="V23" s="55">
        <f t="shared" si="7"/>
        <v>0</v>
      </c>
      <c r="W23" s="30">
        <v>0</v>
      </c>
      <c r="X23" s="31">
        <v>0</v>
      </c>
      <c r="Y23" s="55">
        <f t="shared" si="8"/>
        <v>0</v>
      </c>
      <c r="Z23" s="1"/>
      <c r="AA23" s="1"/>
      <c r="AC23" s="1"/>
      <c r="AD23" s="1"/>
      <c r="AE23" s="1"/>
    </row>
    <row r="24" spans="1:31" ht="18.75" customHeight="1">
      <c r="A24" s="98"/>
      <c r="B24" s="12">
        <v>3132</v>
      </c>
      <c r="C24" s="99" t="s">
        <v>10</v>
      </c>
      <c r="D24" s="100"/>
      <c r="E24" s="41">
        <f t="shared" si="0"/>
        <v>19395.59</v>
      </c>
      <c r="F24" s="42">
        <f t="shared" si="1"/>
        <v>19198.36</v>
      </c>
      <c r="G24" s="43">
        <f t="shared" si="2"/>
        <v>197.22999999999956</v>
      </c>
      <c r="H24" s="30">
        <v>0</v>
      </c>
      <c r="I24" s="31">
        <v>0</v>
      </c>
      <c r="J24" s="43">
        <f t="shared" si="3"/>
        <v>0</v>
      </c>
      <c r="K24" s="30">
        <v>0</v>
      </c>
      <c r="L24" s="31">
        <v>0</v>
      </c>
      <c r="M24" s="55">
        <f t="shared" si="4"/>
        <v>0</v>
      </c>
      <c r="N24" s="30">
        <v>0</v>
      </c>
      <c r="O24" s="31">
        <v>0</v>
      </c>
      <c r="P24" s="55">
        <f t="shared" si="5"/>
        <v>0</v>
      </c>
      <c r="Q24" s="30">
        <v>0</v>
      </c>
      <c r="R24" s="31">
        <v>0</v>
      </c>
      <c r="S24" s="55">
        <f t="shared" si="6"/>
        <v>0</v>
      </c>
      <c r="T24" s="30">
        <v>0</v>
      </c>
      <c r="U24" s="31">
        <v>0</v>
      </c>
      <c r="V24" s="55">
        <f t="shared" si="7"/>
        <v>0</v>
      </c>
      <c r="W24" s="30">
        <v>19395.59</v>
      </c>
      <c r="X24" s="31">
        <v>19198.36</v>
      </c>
      <c r="Y24" s="55">
        <f t="shared" si="8"/>
        <v>197.22999999999956</v>
      </c>
      <c r="Z24" s="1"/>
      <c r="AA24" s="1"/>
      <c r="AC24" s="1"/>
      <c r="AD24" s="1"/>
      <c r="AE24" s="1"/>
    </row>
    <row r="25" spans="1:31" ht="18.75" customHeight="1" thickBot="1">
      <c r="A25" s="98"/>
      <c r="B25" s="12">
        <v>3142</v>
      </c>
      <c r="C25" s="101" t="s">
        <v>20</v>
      </c>
      <c r="D25" s="101"/>
      <c r="E25" s="44">
        <f t="shared" si="0"/>
        <v>0</v>
      </c>
      <c r="F25" s="45">
        <f t="shared" si="1"/>
        <v>0</v>
      </c>
      <c r="G25" s="46">
        <f>E25-F25</f>
        <v>0</v>
      </c>
      <c r="H25" s="30">
        <v>0</v>
      </c>
      <c r="I25" s="31">
        <v>0</v>
      </c>
      <c r="J25" s="46">
        <f>H25-I25</f>
        <v>0</v>
      </c>
      <c r="K25" s="32">
        <v>0</v>
      </c>
      <c r="L25" s="31">
        <v>0</v>
      </c>
      <c r="M25" s="56">
        <f>K25-L25</f>
        <v>0</v>
      </c>
      <c r="N25" s="30">
        <v>0</v>
      </c>
      <c r="O25" s="31">
        <v>0</v>
      </c>
      <c r="P25" s="56">
        <f>N25-O25</f>
        <v>0</v>
      </c>
      <c r="Q25" s="30">
        <v>0</v>
      </c>
      <c r="R25" s="31">
        <v>0</v>
      </c>
      <c r="S25" s="56">
        <f>Q25-R25</f>
        <v>0</v>
      </c>
      <c r="T25" s="30">
        <v>0</v>
      </c>
      <c r="U25" s="31">
        <v>0</v>
      </c>
      <c r="V25" s="56">
        <f>T25-U25</f>
        <v>0</v>
      </c>
      <c r="W25" s="30">
        <v>0</v>
      </c>
      <c r="X25" s="31">
        <v>0</v>
      </c>
      <c r="Y25" s="56">
        <f>W25-X25</f>
        <v>0</v>
      </c>
      <c r="Z25" s="1"/>
      <c r="AA25" s="1"/>
      <c r="AC25" s="1"/>
      <c r="AD25" s="1"/>
      <c r="AE25" s="1"/>
    </row>
    <row r="26" spans="1:31" ht="18.75" customHeight="1" thickBot="1">
      <c r="A26" s="27" t="s">
        <v>14</v>
      </c>
      <c r="B26" s="13"/>
      <c r="C26" s="13"/>
      <c r="D26" s="14"/>
      <c r="E26" s="48">
        <f aca="true" t="shared" si="9" ref="E26:O26">SUM(E9:E25)</f>
        <v>4570082.41</v>
      </c>
      <c r="F26" s="49">
        <f t="shared" si="9"/>
        <v>4209338.33</v>
      </c>
      <c r="G26" s="47">
        <f t="shared" si="9"/>
        <v>360744.0800000001</v>
      </c>
      <c r="H26" s="50">
        <f t="shared" si="9"/>
        <v>3888136.82</v>
      </c>
      <c r="I26" s="51">
        <f t="shared" si="9"/>
        <v>3778107.889999999</v>
      </c>
      <c r="J26" s="47">
        <f t="shared" si="9"/>
        <v>110028.93000000017</v>
      </c>
      <c r="K26" s="48">
        <f t="shared" si="9"/>
        <v>0</v>
      </c>
      <c r="L26" s="49">
        <f t="shared" si="9"/>
        <v>0</v>
      </c>
      <c r="M26" s="52">
        <f t="shared" si="9"/>
        <v>0</v>
      </c>
      <c r="N26" s="50">
        <f t="shared" si="9"/>
        <v>651050</v>
      </c>
      <c r="O26" s="51">
        <f t="shared" si="9"/>
        <v>400742.08</v>
      </c>
      <c r="P26" s="52">
        <f>SUM(P9:P24)</f>
        <v>250307.91999999998</v>
      </c>
      <c r="Q26" s="53">
        <f>SUM(Q9:Q25)</f>
        <v>3500</v>
      </c>
      <c r="R26" s="51">
        <f>SUM(R9:R25)</f>
        <v>3290</v>
      </c>
      <c r="S26" s="52">
        <f>SUM(S9:S24)</f>
        <v>210</v>
      </c>
      <c r="T26" s="50">
        <f>SUM(T9:T25)</f>
        <v>8000</v>
      </c>
      <c r="U26" s="51">
        <f>SUM(U9:U25)</f>
        <v>8000</v>
      </c>
      <c r="V26" s="52">
        <f>SUM(V9:V24)</f>
        <v>0</v>
      </c>
      <c r="W26" s="50">
        <f>SUM(W9:W25)</f>
        <v>19395.59</v>
      </c>
      <c r="X26" s="51">
        <f>SUM(X9:X25)</f>
        <v>19198.36</v>
      </c>
      <c r="Y26" s="52">
        <f>SUM(Y9:Y24)</f>
        <v>197.22999999999956</v>
      </c>
      <c r="Z26" s="1"/>
      <c r="AA26" s="1"/>
      <c r="AC26" s="1"/>
      <c r="AD26" s="1"/>
      <c r="AE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1">
    <mergeCell ref="A6:A7"/>
    <mergeCell ref="B6:B7"/>
    <mergeCell ref="C6:D7"/>
    <mergeCell ref="C23:D23"/>
    <mergeCell ref="C20:D20"/>
    <mergeCell ref="C15:D15"/>
    <mergeCell ref="C22:D22"/>
    <mergeCell ref="C10:D10"/>
    <mergeCell ref="C17:D17"/>
    <mergeCell ref="C9:D9"/>
    <mergeCell ref="C18:D18"/>
    <mergeCell ref="A9:A25"/>
    <mergeCell ref="C19:D19"/>
    <mergeCell ref="C24:D24"/>
    <mergeCell ref="C25:D25"/>
    <mergeCell ref="W6:Y6"/>
    <mergeCell ref="B2:V3"/>
    <mergeCell ref="B4:V4"/>
    <mergeCell ref="Q6:S6"/>
    <mergeCell ref="N6:P6"/>
    <mergeCell ref="E6:G6"/>
    <mergeCell ref="C21:D21"/>
    <mergeCell ref="T6:V6"/>
    <mergeCell ref="H6:J6"/>
    <mergeCell ref="K6:M6"/>
    <mergeCell ref="C16:D16"/>
    <mergeCell ref="C12:D12"/>
    <mergeCell ref="C8:D8"/>
    <mergeCell ref="C13:D13"/>
    <mergeCell ref="C14:D14"/>
    <mergeCell ref="C11:D11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PageLayoutView="0" workbookViewId="0" topLeftCell="A59">
      <selection activeCell="D6" sqref="D6"/>
    </sheetView>
  </sheetViews>
  <sheetFormatPr defaultColWidth="9.00390625" defaultRowHeight="12.75" outlineLevelRow="1" outlineLevelCol="1"/>
  <cols>
    <col min="1" max="1" width="9.125" style="57" customWidth="1"/>
    <col min="2" max="2" width="63.875" style="57" customWidth="1"/>
    <col min="3" max="3" width="21.00390625" style="58" customWidth="1"/>
    <col min="4" max="4" width="23.875" style="58" customWidth="1"/>
    <col min="5" max="5" width="13.25390625" style="57" customWidth="1" outlineLevel="1"/>
    <col min="6" max="16384" width="9.125" style="57" customWidth="1"/>
  </cols>
  <sheetData>
    <row r="1" spans="1:4" ht="18.75">
      <c r="A1" s="116" t="s">
        <v>34</v>
      </c>
      <c r="B1" s="116"/>
      <c r="C1" s="116"/>
      <c r="D1" s="116"/>
    </row>
    <row r="2" spans="1:4" ht="18.75">
      <c r="A2" s="116" t="str">
        <f>'[1]ДНЗ1'!A2</f>
        <v>за 2019 рік</v>
      </c>
      <c r="B2" s="116"/>
      <c r="C2" s="116"/>
      <c r="D2" s="116"/>
    </row>
    <row r="3" ht="18.75">
      <c r="D3" s="58" t="s">
        <v>35</v>
      </c>
    </row>
    <row r="4" spans="1:15" ht="51" customHeight="1">
      <c r="A4" s="59">
        <v>2210</v>
      </c>
      <c r="B4" s="115" t="s">
        <v>2</v>
      </c>
      <c r="C4" s="115"/>
      <c r="D4" s="60">
        <f>SUM(D6:D44)</f>
        <v>70373.59</v>
      </c>
      <c r="E4" s="61"/>
      <c r="F4" s="61"/>
      <c r="G4" s="61"/>
      <c r="I4" s="61"/>
      <c r="J4" s="61"/>
      <c r="K4" s="61"/>
      <c r="M4" s="61"/>
      <c r="N4" s="61"/>
      <c r="O4" s="61"/>
    </row>
    <row r="5" spans="1:15" ht="18.75" hidden="1" outlineLevel="1">
      <c r="A5" s="62"/>
      <c r="B5" s="62"/>
      <c r="C5" s="63"/>
      <c r="D5" s="63">
        <f>ДНЗ!I11</f>
        <v>70373.59000000001</v>
      </c>
      <c r="E5" s="61" t="b">
        <f>D5=D4</f>
        <v>1</v>
      </c>
      <c r="F5" s="61"/>
      <c r="G5" s="61"/>
      <c r="I5" s="61"/>
      <c r="J5" s="61"/>
      <c r="K5" s="61"/>
      <c r="M5" s="61"/>
      <c r="N5" s="61"/>
      <c r="O5" s="61"/>
    </row>
    <row r="6" spans="1:15" ht="18.75" collapsed="1">
      <c r="A6" s="64">
        <v>2210.1</v>
      </c>
      <c r="B6" s="114" t="s">
        <v>36</v>
      </c>
      <c r="C6" s="114"/>
      <c r="D6" s="65">
        <v>2029.77</v>
      </c>
      <c r="E6" s="61"/>
      <c r="F6" s="61"/>
      <c r="G6" s="61"/>
      <c r="I6" s="61"/>
      <c r="J6" s="61"/>
      <c r="K6" s="61"/>
      <c r="M6" s="61"/>
      <c r="N6" s="61"/>
      <c r="O6" s="61"/>
    </row>
    <row r="7" spans="1:15" ht="18.75">
      <c r="A7" s="64">
        <v>2210.2</v>
      </c>
      <c r="B7" s="114" t="s">
        <v>37</v>
      </c>
      <c r="C7" s="114"/>
      <c r="D7" s="65">
        <v>9.45</v>
      </c>
      <c r="E7" s="61"/>
      <c r="F7" s="61"/>
      <c r="G7" s="61"/>
      <c r="I7" s="61"/>
      <c r="J7" s="61"/>
      <c r="K7" s="61"/>
      <c r="M7" s="61"/>
      <c r="N7" s="61"/>
      <c r="O7" s="61"/>
    </row>
    <row r="8" spans="1:5" ht="18.75" hidden="1" outlineLevel="1">
      <c r="A8" s="66"/>
      <c r="B8" s="67"/>
      <c r="C8" s="68">
        <f>SUM(C9:C14)</f>
        <v>9.45</v>
      </c>
      <c r="D8" s="69"/>
      <c r="E8" s="70">
        <f>D7-C8</f>
        <v>0</v>
      </c>
    </row>
    <row r="9" spans="1:15" ht="18.75" collapsed="1">
      <c r="A9" s="64"/>
      <c r="B9" s="71" t="s">
        <v>38</v>
      </c>
      <c r="C9" s="69">
        <v>9.45</v>
      </c>
      <c r="D9" s="69"/>
      <c r="E9" s="61"/>
      <c r="F9" s="61"/>
      <c r="G9" s="61"/>
      <c r="I9" s="61"/>
      <c r="J9" s="61"/>
      <c r="K9" s="61"/>
      <c r="M9" s="61"/>
      <c r="N9" s="61"/>
      <c r="O9" s="61"/>
    </row>
    <row r="10" spans="1:15" ht="18.75" hidden="1">
      <c r="A10" s="64"/>
      <c r="B10" s="72"/>
      <c r="C10" s="69"/>
      <c r="D10" s="69"/>
      <c r="E10" s="61"/>
      <c r="F10" s="61"/>
      <c r="G10" s="61"/>
      <c r="I10" s="61"/>
      <c r="J10" s="61"/>
      <c r="K10" s="61"/>
      <c r="M10" s="61"/>
      <c r="N10" s="61"/>
      <c r="O10" s="61"/>
    </row>
    <row r="11" spans="1:15" ht="18.75" hidden="1">
      <c r="A11" s="64"/>
      <c r="B11" s="71"/>
      <c r="C11" s="69"/>
      <c r="D11" s="69"/>
      <c r="E11" s="61"/>
      <c r="F11" s="61"/>
      <c r="G11" s="61"/>
      <c r="I11" s="61"/>
      <c r="J11" s="61"/>
      <c r="K11" s="61"/>
      <c r="M11" s="61"/>
      <c r="N11" s="61"/>
      <c r="O11" s="61"/>
    </row>
    <row r="12" spans="1:15" ht="18.75" hidden="1">
      <c r="A12" s="64"/>
      <c r="B12" s="71"/>
      <c r="C12" s="69"/>
      <c r="D12" s="69"/>
      <c r="E12" s="61"/>
      <c r="F12" s="61"/>
      <c r="G12" s="61"/>
      <c r="I12" s="61"/>
      <c r="J12" s="61"/>
      <c r="K12" s="61"/>
      <c r="M12" s="61"/>
      <c r="N12" s="61"/>
      <c r="O12" s="61"/>
    </row>
    <row r="13" spans="1:15" ht="18.75" hidden="1">
      <c r="A13" s="64"/>
      <c r="B13" s="72"/>
      <c r="C13" s="69"/>
      <c r="D13" s="69"/>
      <c r="E13" s="61"/>
      <c r="F13" s="61"/>
      <c r="G13" s="61"/>
      <c r="I13" s="61"/>
      <c r="J13" s="61"/>
      <c r="K13" s="61"/>
      <c r="M13" s="61"/>
      <c r="N13" s="61"/>
      <c r="O13" s="61"/>
    </row>
    <row r="14" spans="1:15" ht="18.75" hidden="1">
      <c r="A14" s="64"/>
      <c r="B14" s="73"/>
      <c r="C14" s="69"/>
      <c r="D14" s="69"/>
      <c r="E14" s="61"/>
      <c r="F14" s="61"/>
      <c r="G14" s="61"/>
      <c r="I14" s="61"/>
      <c r="J14" s="61"/>
      <c r="K14" s="61"/>
      <c r="M14" s="61"/>
      <c r="N14" s="61"/>
      <c r="O14" s="61"/>
    </row>
    <row r="15" spans="1:15" ht="18.75">
      <c r="A15" s="64">
        <v>2210.3</v>
      </c>
      <c r="B15" s="114" t="s">
        <v>39</v>
      </c>
      <c r="C15" s="114"/>
      <c r="D15" s="65">
        <v>3114.23</v>
      </c>
      <c r="E15" s="61"/>
      <c r="F15" s="61"/>
      <c r="G15" s="61"/>
      <c r="I15" s="61"/>
      <c r="J15" s="61"/>
      <c r="K15" s="61"/>
      <c r="M15" s="61"/>
      <c r="N15" s="61"/>
      <c r="O15" s="61"/>
    </row>
    <row r="16" spans="1:15" ht="18.75">
      <c r="A16" s="64">
        <v>2210.4</v>
      </c>
      <c r="B16" s="114" t="s">
        <v>40</v>
      </c>
      <c r="C16" s="114"/>
      <c r="D16" s="65">
        <v>1529.42</v>
      </c>
      <c r="E16" s="61"/>
      <c r="F16" s="61"/>
      <c r="G16" s="61"/>
      <c r="I16" s="61"/>
      <c r="J16" s="61"/>
      <c r="K16" s="61"/>
      <c r="M16" s="61"/>
      <c r="N16" s="61"/>
      <c r="O16" s="61"/>
    </row>
    <row r="17" spans="1:15" ht="18.75">
      <c r="A17" s="64">
        <v>2210.5</v>
      </c>
      <c r="B17" s="114" t="s">
        <v>41</v>
      </c>
      <c r="C17" s="114"/>
      <c r="D17" s="65">
        <v>22719.5</v>
      </c>
      <c r="E17" s="61"/>
      <c r="F17" s="61"/>
      <c r="G17" s="61"/>
      <c r="I17" s="61"/>
      <c r="J17" s="61"/>
      <c r="K17" s="61"/>
      <c r="M17" s="61"/>
      <c r="N17" s="61"/>
      <c r="O17" s="61"/>
    </row>
    <row r="18" spans="1:5" ht="18.75" hidden="1" outlineLevel="1">
      <c r="A18" s="66"/>
      <c r="B18" s="67"/>
      <c r="C18" s="68">
        <f>SUM(C19:C34)</f>
        <v>22719.5</v>
      </c>
      <c r="D18" s="69"/>
      <c r="E18" s="70">
        <f>D17-C18</f>
        <v>0</v>
      </c>
    </row>
    <row r="19" spans="1:15" ht="18.75" collapsed="1">
      <c r="A19" s="64"/>
      <c r="B19" s="71" t="s">
        <v>42</v>
      </c>
      <c r="C19" s="69">
        <f>250+400+532.5</f>
        <v>1182.5</v>
      </c>
      <c r="D19" s="69"/>
      <c r="E19" s="61"/>
      <c r="F19" s="61"/>
      <c r="G19" s="61"/>
      <c r="I19" s="61"/>
      <c r="J19" s="61"/>
      <c r="K19" s="61"/>
      <c r="M19" s="61"/>
      <c r="N19" s="61"/>
      <c r="O19" s="61"/>
    </row>
    <row r="20" spans="1:15" ht="18.75">
      <c r="A20" s="64"/>
      <c r="B20" s="72" t="s">
        <v>43</v>
      </c>
      <c r="C20" s="69">
        <f>1241+7371</f>
        <v>8612</v>
      </c>
      <c r="D20" s="69"/>
      <c r="E20" s="61"/>
      <c r="F20" s="61"/>
      <c r="G20" s="61"/>
      <c r="I20" s="61"/>
      <c r="J20" s="61"/>
      <c r="K20" s="61"/>
      <c r="M20" s="61"/>
      <c r="N20" s="61"/>
      <c r="O20" s="61"/>
    </row>
    <row r="21" spans="1:15" ht="18.75">
      <c r="A21" s="64"/>
      <c r="B21" s="71" t="s">
        <v>44</v>
      </c>
      <c r="C21" s="69">
        <v>4370</v>
      </c>
      <c r="D21" s="69"/>
      <c r="E21" s="61"/>
      <c r="F21" s="61"/>
      <c r="G21" s="61"/>
      <c r="I21" s="61"/>
      <c r="J21" s="61"/>
      <c r="K21" s="61"/>
      <c r="M21" s="61"/>
      <c r="N21" s="61"/>
      <c r="O21" s="61"/>
    </row>
    <row r="22" spans="1:15" ht="18.75">
      <c r="A22" s="64"/>
      <c r="B22" s="72" t="s">
        <v>45</v>
      </c>
      <c r="C22" s="69">
        <f>1034+4474</f>
        <v>5508</v>
      </c>
      <c r="D22" s="69"/>
      <c r="E22" s="61"/>
      <c r="F22" s="61"/>
      <c r="G22" s="61"/>
      <c r="I22" s="61"/>
      <c r="J22" s="61"/>
      <c r="K22" s="61"/>
      <c r="M22" s="61"/>
      <c r="N22" s="61"/>
      <c r="O22" s="61"/>
    </row>
    <row r="23" spans="1:15" ht="18.75">
      <c r="A23" s="64"/>
      <c r="B23" s="72" t="s">
        <v>46</v>
      </c>
      <c r="C23" s="69">
        <v>1800</v>
      </c>
      <c r="D23" s="69"/>
      <c r="E23" s="61"/>
      <c r="F23" s="61"/>
      <c r="G23" s="61"/>
      <c r="I23" s="61"/>
      <c r="J23" s="61"/>
      <c r="K23" s="61"/>
      <c r="M23" s="61"/>
      <c r="N23" s="61"/>
      <c r="O23" s="61"/>
    </row>
    <row r="24" spans="1:15" ht="18.75">
      <c r="A24" s="64"/>
      <c r="B24" s="72" t="s">
        <v>47</v>
      </c>
      <c r="C24" s="69">
        <v>1247</v>
      </c>
      <c r="D24" s="69"/>
      <c r="E24" s="61"/>
      <c r="F24" s="61"/>
      <c r="G24" s="61"/>
      <c r="I24" s="61"/>
      <c r="J24" s="61"/>
      <c r="K24" s="61"/>
      <c r="M24" s="61"/>
      <c r="N24" s="61"/>
      <c r="O24" s="61"/>
    </row>
    <row r="25" spans="1:15" ht="18.75" hidden="1">
      <c r="A25" s="64"/>
      <c r="B25" s="72"/>
      <c r="C25" s="69"/>
      <c r="D25" s="69"/>
      <c r="E25" s="61"/>
      <c r="F25" s="61"/>
      <c r="G25" s="61"/>
      <c r="I25" s="61"/>
      <c r="J25" s="61"/>
      <c r="K25" s="61"/>
      <c r="M25" s="61"/>
      <c r="N25" s="61"/>
      <c r="O25" s="61"/>
    </row>
    <row r="26" spans="1:15" ht="18.75" hidden="1">
      <c r="A26" s="64"/>
      <c r="B26" s="72"/>
      <c r="C26" s="69"/>
      <c r="D26" s="69"/>
      <c r="E26" s="61"/>
      <c r="F26" s="61"/>
      <c r="G26" s="61"/>
      <c r="I26" s="61"/>
      <c r="J26" s="61"/>
      <c r="K26" s="61"/>
      <c r="M26" s="61"/>
      <c r="N26" s="61"/>
      <c r="O26" s="61"/>
    </row>
    <row r="27" spans="1:15" ht="18.75" hidden="1">
      <c r="A27" s="64"/>
      <c r="B27" s="72"/>
      <c r="C27" s="69"/>
      <c r="D27" s="69"/>
      <c r="E27" s="61"/>
      <c r="F27" s="61"/>
      <c r="G27" s="61"/>
      <c r="I27" s="61"/>
      <c r="J27" s="61"/>
      <c r="K27" s="61"/>
      <c r="M27" s="61"/>
      <c r="N27" s="61"/>
      <c r="O27" s="61"/>
    </row>
    <row r="28" spans="1:15" ht="18.75" hidden="1">
      <c r="A28" s="64"/>
      <c r="B28" s="72"/>
      <c r="C28" s="69"/>
      <c r="D28" s="69"/>
      <c r="E28" s="61"/>
      <c r="F28" s="61"/>
      <c r="G28" s="61"/>
      <c r="I28" s="61"/>
      <c r="J28" s="61"/>
      <c r="K28" s="61"/>
      <c r="M28" s="61"/>
      <c r="N28" s="61"/>
      <c r="O28" s="61"/>
    </row>
    <row r="29" spans="1:15" ht="18.75" hidden="1">
      <c r="A29" s="64"/>
      <c r="B29" s="72"/>
      <c r="C29" s="69"/>
      <c r="D29" s="69"/>
      <c r="E29" s="61"/>
      <c r="F29" s="61"/>
      <c r="G29" s="61"/>
      <c r="I29" s="61"/>
      <c r="J29" s="61"/>
      <c r="K29" s="61"/>
      <c r="M29" s="61"/>
      <c r="N29" s="61"/>
      <c r="O29" s="61"/>
    </row>
    <row r="30" spans="1:15" ht="18.75" hidden="1">
      <c r="A30" s="64"/>
      <c r="B30" s="72"/>
      <c r="C30" s="69"/>
      <c r="D30" s="69"/>
      <c r="E30" s="61"/>
      <c r="F30" s="61"/>
      <c r="G30" s="61"/>
      <c r="I30" s="61"/>
      <c r="J30" s="61"/>
      <c r="K30" s="61"/>
      <c r="M30" s="61"/>
      <c r="N30" s="61"/>
      <c r="O30" s="61"/>
    </row>
    <row r="31" spans="1:15" ht="18.75" hidden="1">
      <c r="A31" s="64"/>
      <c r="B31" s="72"/>
      <c r="C31" s="69"/>
      <c r="D31" s="69"/>
      <c r="E31" s="61"/>
      <c r="F31" s="61"/>
      <c r="G31" s="61"/>
      <c r="I31" s="61"/>
      <c r="J31" s="61"/>
      <c r="K31" s="61"/>
      <c r="M31" s="61"/>
      <c r="N31" s="61"/>
      <c r="O31" s="61"/>
    </row>
    <row r="32" spans="1:15" ht="18.75" hidden="1">
      <c r="A32" s="64"/>
      <c r="B32" s="72"/>
      <c r="C32" s="69"/>
      <c r="D32" s="69"/>
      <c r="E32" s="61"/>
      <c r="F32" s="61"/>
      <c r="G32" s="61"/>
      <c r="I32" s="61"/>
      <c r="J32" s="61"/>
      <c r="K32" s="61"/>
      <c r="M32" s="61"/>
      <c r="N32" s="61"/>
      <c r="O32" s="61"/>
    </row>
    <row r="33" spans="1:15" ht="18.75" hidden="1">
      <c r="A33" s="64"/>
      <c r="B33" s="72"/>
      <c r="C33" s="69"/>
      <c r="D33" s="69"/>
      <c r="E33" s="61"/>
      <c r="F33" s="61"/>
      <c r="G33" s="61"/>
      <c r="I33" s="61"/>
      <c r="J33" s="61"/>
      <c r="K33" s="61"/>
      <c r="M33" s="61"/>
      <c r="N33" s="61"/>
      <c r="O33" s="61"/>
    </row>
    <row r="34" spans="1:15" ht="18.75" hidden="1">
      <c r="A34" s="64"/>
      <c r="B34" s="73"/>
      <c r="C34" s="69"/>
      <c r="D34" s="69"/>
      <c r="E34" s="61"/>
      <c r="F34" s="61"/>
      <c r="G34" s="61"/>
      <c r="I34" s="61"/>
      <c r="J34" s="61"/>
      <c r="K34" s="61"/>
      <c r="M34" s="61"/>
      <c r="N34" s="61"/>
      <c r="O34" s="61"/>
    </row>
    <row r="35" spans="1:15" ht="18.75">
      <c r="A35" s="64">
        <v>2210.6</v>
      </c>
      <c r="B35" s="114" t="s">
        <v>48</v>
      </c>
      <c r="C35" s="114"/>
      <c r="D35" s="65">
        <v>9782</v>
      </c>
      <c r="E35" s="61"/>
      <c r="F35" s="61"/>
      <c r="G35" s="61"/>
      <c r="I35" s="61"/>
      <c r="J35" s="61"/>
      <c r="K35" s="61"/>
      <c r="M35" s="61"/>
      <c r="N35" s="61"/>
      <c r="O35" s="61"/>
    </row>
    <row r="36" spans="1:15" ht="18.75">
      <c r="A36" s="64">
        <v>2210.7</v>
      </c>
      <c r="B36" s="114" t="s">
        <v>49</v>
      </c>
      <c r="C36" s="114"/>
      <c r="D36" s="65">
        <v>10432.22</v>
      </c>
      <c r="E36" s="61"/>
      <c r="F36" s="61"/>
      <c r="G36" s="61"/>
      <c r="I36" s="61"/>
      <c r="J36" s="61"/>
      <c r="K36" s="61"/>
      <c r="M36" s="61"/>
      <c r="N36" s="61"/>
      <c r="O36" s="61"/>
    </row>
    <row r="37" spans="1:15" ht="18.75">
      <c r="A37" s="64">
        <v>2210.8</v>
      </c>
      <c r="B37" s="114" t="s">
        <v>50</v>
      </c>
      <c r="C37" s="114"/>
      <c r="D37" s="65">
        <v>588</v>
      </c>
      <c r="E37" s="61"/>
      <c r="F37" s="61"/>
      <c r="G37" s="61"/>
      <c r="I37" s="61"/>
      <c r="J37" s="61"/>
      <c r="K37" s="61"/>
      <c r="M37" s="61"/>
      <c r="N37" s="61"/>
      <c r="O37" s="61"/>
    </row>
    <row r="38" spans="1:15" ht="18.75">
      <c r="A38" s="64">
        <v>2210.9</v>
      </c>
      <c r="B38" s="114" t="s">
        <v>51</v>
      </c>
      <c r="C38" s="114"/>
      <c r="D38" s="65">
        <v>1740</v>
      </c>
      <c r="E38" s="61"/>
      <c r="F38" s="61"/>
      <c r="G38" s="61"/>
      <c r="I38" s="61"/>
      <c r="J38" s="61"/>
      <c r="K38" s="61"/>
      <c r="M38" s="61"/>
      <c r="N38" s="61"/>
      <c r="O38" s="61"/>
    </row>
    <row r="39" spans="1:5" ht="18.75" hidden="1" outlineLevel="1">
      <c r="A39" s="66"/>
      <c r="B39" s="67"/>
      <c r="C39" s="68">
        <f>SUM(C40:C43)</f>
        <v>1740</v>
      </c>
      <c r="D39" s="69"/>
      <c r="E39" s="70">
        <f>D38-C39</f>
        <v>0</v>
      </c>
    </row>
    <row r="40" spans="1:15" ht="18.75" collapsed="1">
      <c r="A40" s="64"/>
      <c r="B40" s="72" t="s">
        <v>52</v>
      </c>
      <c r="C40" s="69">
        <f>1040</f>
        <v>1040</v>
      </c>
      <c r="D40" s="69"/>
      <c r="E40" s="61"/>
      <c r="F40" s="61"/>
      <c r="G40" s="61"/>
      <c r="I40" s="61"/>
      <c r="J40" s="61"/>
      <c r="K40" s="61"/>
      <c r="M40" s="61"/>
      <c r="N40" s="61"/>
      <c r="O40" s="61"/>
    </row>
    <row r="41" spans="1:15" ht="18.75">
      <c r="A41" s="64"/>
      <c r="B41" s="72" t="s">
        <v>53</v>
      </c>
      <c r="C41" s="69">
        <v>700</v>
      </c>
      <c r="D41" s="69"/>
      <c r="E41" s="61"/>
      <c r="F41" s="61"/>
      <c r="G41" s="61"/>
      <c r="I41" s="61"/>
      <c r="J41" s="61"/>
      <c r="K41" s="61"/>
      <c r="M41" s="61"/>
      <c r="N41" s="61"/>
      <c r="O41" s="61"/>
    </row>
    <row r="42" spans="1:15" ht="18.75" hidden="1">
      <c r="A42" s="64"/>
      <c r="B42" s="72"/>
      <c r="C42" s="69"/>
      <c r="D42" s="69"/>
      <c r="E42" s="61"/>
      <c r="F42" s="61"/>
      <c r="G42" s="61"/>
      <c r="I42" s="61"/>
      <c r="J42" s="61"/>
      <c r="K42" s="61"/>
      <c r="M42" s="61"/>
      <c r="N42" s="61"/>
      <c r="O42" s="61"/>
    </row>
    <row r="43" spans="1:15" ht="18.75" hidden="1">
      <c r="A43" s="64"/>
      <c r="B43" s="73"/>
      <c r="C43" s="69"/>
      <c r="D43" s="69"/>
      <c r="E43" s="61"/>
      <c r="F43" s="61"/>
      <c r="G43" s="61"/>
      <c r="I43" s="61"/>
      <c r="J43" s="61"/>
      <c r="K43" s="61"/>
      <c r="M43" s="61"/>
      <c r="N43" s="61"/>
      <c r="O43" s="61"/>
    </row>
    <row r="44" spans="1:15" ht="18.75">
      <c r="A44" s="64">
        <v>2211.9</v>
      </c>
      <c r="B44" s="114" t="s">
        <v>54</v>
      </c>
      <c r="C44" s="114"/>
      <c r="D44" s="65">
        <v>18429</v>
      </c>
      <c r="E44" s="61"/>
      <c r="F44" s="61"/>
      <c r="G44" s="61"/>
      <c r="I44" s="61"/>
      <c r="J44" s="61"/>
      <c r="K44" s="61"/>
      <c r="M44" s="61"/>
      <c r="N44" s="61"/>
      <c r="O44" s="61"/>
    </row>
    <row r="45" spans="1:5" ht="18.75" hidden="1" outlineLevel="1">
      <c r="A45" s="66"/>
      <c r="B45" s="67"/>
      <c r="C45" s="68">
        <f>SUM(C46:C58)</f>
        <v>18429</v>
      </c>
      <c r="D45" s="69"/>
      <c r="E45" s="70">
        <f>D44-C45</f>
        <v>0</v>
      </c>
    </row>
    <row r="46" spans="1:15" ht="18.75" collapsed="1">
      <c r="A46" s="64"/>
      <c r="B46" s="72" t="s">
        <v>55</v>
      </c>
      <c r="C46" s="69">
        <v>1080</v>
      </c>
      <c r="D46" s="69"/>
      <c r="E46" s="61"/>
      <c r="F46" s="61"/>
      <c r="G46" s="61"/>
      <c r="I46" s="61"/>
      <c r="J46" s="61"/>
      <c r="K46" s="61"/>
      <c r="M46" s="61"/>
      <c r="N46" s="61"/>
      <c r="O46" s="61"/>
    </row>
    <row r="47" spans="1:15" ht="18.75">
      <c r="A47" s="64"/>
      <c r="B47" s="72" t="s">
        <v>56</v>
      </c>
      <c r="C47" s="69">
        <v>380</v>
      </c>
      <c r="D47" s="69"/>
      <c r="E47" s="61"/>
      <c r="F47" s="61"/>
      <c r="G47" s="61"/>
      <c r="I47" s="61"/>
      <c r="J47" s="61"/>
      <c r="K47" s="61"/>
      <c r="M47" s="61"/>
      <c r="N47" s="61"/>
      <c r="O47" s="61"/>
    </row>
    <row r="48" spans="1:15" ht="18.75">
      <c r="A48" s="64"/>
      <c r="B48" s="72" t="s">
        <v>57</v>
      </c>
      <c r="C48" s="69">
        <v>2880</v>
      </c>
      <c r="D48" s="69"/>
      <c r="E48" s="61"/>
      <c r="F48" s="61"/>
      <c r="G48" s="61"/>
      <c r="I48" s="61"/>
      <c r="J48" s="61"/>
      <c r="K48" s="61"/>
      <c r="M48" s="61"/>
      <c r="N48" s="61"/>
      <c r="O48" s="61"/>
    </row>
    <row r="49" spans="1:15" ht="18.75">
      <c r="A49" s="64"/>
      <c r="B49" s="72" t="s">
        <v>58</v>
      </c>
      <c r="C49" s="69">
        <v>8362</v>
      </c>
      <c r="D49" s="69"/>
      <c r="E49" s="61"/>
      <c r="F49" s="61"/>
      <c r="G49" s="61"/>
      <c r="I49" s="61"/>
      <c r="J49" s="61"/>
      <c r="K49" s="61"/>
      <c r="M49" s="61"/>
      <c r="N49" s="61"/>
      <c r="O49" s="61"/>
    </row>
    <row r="50" spans="1:15" ht="18.75">
      <c r="A50" s="64"/>
      <c r="B50" s="72" t="s">
        <v>59</v>
      </c>
      <c r="C50" s="69">
        <v>620</v>
      </c>
      <c r="D50" s="69"/>
      <c r="E50" s="61"/>
      <c r="F50" s="61"/>
      <c r="G50" s="61"/>
      <c r="I50" s="61"/>
      <c r="J50" s="61"/>
      <c r="K50" s="61"/>
      <c r="M50" s="61"/>
      <c r="N50" s="61"/>
      <c r="O50" s="61"/>
    </row>
    <row r="51" spans="1:15" ht="18.75">
      <c r="A51" s="64"/>
      <c r="B51" s="72" t="s">
        <v>60</v>
      </c>
      <c r="C51" s="69">
        <v>145</v>
      </c>
      <c r="D51" s="69"/>
      <c r="E51" s="61"/>
      <c r="F51" s="61"/>
      <c r="G51" s="61"/>
      <c r="I51" s="61"/>
      <c r="J51" s="61"/>
      <c r="K51" s="61"/>
      <c r="M51" s="61"/>
      <c r="N51" s="61"/>
      <c r="O51" s="61"/>
    </row>
    <row r="52" spans="1:15" ht="18.75">
      <c r="A52" s="64"/>
      <c r="B52" s="72" t="s">
        <v>61</v>
      </c>
      <c r="C52" s="69">
        <v>744</v>
      </c>
      <c r="D52" s="69"/>
      <c r="E52" s="61"/>
      <c r="F52" s="61"/>
      <c r="G52" s="61"/>
      <c r="I52" s="61"/>
      <c r="J52" s="61"/>
      <c r="K52" s="61"/>
      <c r="M52" s="61"/>
      <c r="N52" s="61"/>
      <c r="O52" s="61"/>
    </row>
    <row r="53" spans="1:15" ht="18.75">
      <c r="A53" s="64"/>
      <c r="B53" s="72" t="s">
        <v>62</v>
      </c>
      <c r="C53" s="69">
        <v>2507</v>
      </c>
      <c r="D53" s="69"/>
      <c r="E53" s="61"/>
      <c r="F53" s="61"/>
      <c r="G53" s="61"/>
      <c r="I53" s="61"/>
      <c r="J53" s="61"/>
      <c r="K53" s="61"/>
      <c r="M53" s="61"/>
      <c r="N53" s="61"/>
      <c r="O53" s="61"/>
    </row>
    <row r="54" spans="1:15" ht="18.75">
      <c r="A54" s="64"/>
      <c r="B54" s="72" t="s">
        <v>63</v>
      </c>
      <c r="C54" s="69">
        <v>1035</v>
      </c>
      <c r="D54" s="69"/>
      <c r="E54" s="61"/>
      <c r="F54" s="61"/>
      <c r="G54" s="61"/>
      <c r="I54" s="61"/>
      <c r="J54" s="61"/>
      <c r="K54" s="61"/>
      <c r="M54" s="61"/>
      <c r="N54" s="61"/>
      <c r="O54" s="61"/>
    </row>
    <row r="55" spans="1:15" ht="18.75">
      <c r="A55" s="64"/>
      <c r="B55" s="71" t="s">
        <v>64</v>
      </c>
      <c r="C55" s="69">
        <v>676</v>
      </c>
      <c r="D55" s="69"/>
      <c r="E55" s="61"/>
      <c r="F55" s="61"/>
      <c r="G55" s="61"/>
      <c r="I55" s="61"/>
      <c r="J55" s="61"/>
      <c r="K55" s="61"/>
      <c r="M55" s="61"/>
      <c r="N55" s="61"/>
      <c r="O55" s="61"/>
    </row>
    <row r="56" spans="1:15" ht="18.75" hidden="1">
      <c r="A56" s="64"/>
      <c r="B56" s="72"/>
      <c r="C56" s="69"/>
      <c r="D56" s="69"/>
      <c r="E56" s="61"/>
      <c r="F56" s="61"/>
      <c r="G56" s="61"/>
      <c r="I56" s="61"/>
      <c r="J56" s="61"/>
      <c r="K56" s="61"/>
      <c r="M56" s="61"/>
      <c r="N56" s="61"/>
      <c r="O56" s="61"/>
    </row>
    <row r="57" spans="1:15" ht="18.75" hidden="1">
      <c r="A57" s="64"/>
      <c r="B57" s="72"/>
      <c r="C57" s="69"/>
      <c r="D57" s="69"/>
      <c r="E57" s="61"/>
      <c r="F57" s="61"/>
      <c r="G57" s="61"/>
      <c r="I57" s="61"/>
      <c r="J57" s="61"/>
      <c r="K57" s="61"/>
      <c r="M57" s="61"/>
      <c r="N57" s="61"/>
      <c r="O57" s="61"/>
    </row>
    <row r="58" spans="1:15" ht="18.75" hidden="1" outlineLevel="1">
      <c r="A58" s="61"/>
      <c r="B58" s="74"/>
      <c r="D58" s="58" t="b">
        <f>D4=D5</f>
        <v>1</v>
      </c>
      <c r="E58" s="61"/>
      <c r="F58" s="61"/>
      <c r="G58" s="61"/>
      <c r="I58" s="61"/>
      <c r="J58" s="61"/>
      <c r="K58" s="61"/>
      <c r="M58" s="61"/>
      <c r="N58" s="61"/>
      <c r="O58" s="61"/>
    </row>
    <row r="59" spans="1:15" ht="18.75" collapsed="1">
      <c r="A59" s="61"/>
      <c r="B59" s="74"/>
      <c r="E59" s="61"/>
      <c r="F59" s="61"/>
      <c r="G59" s="61"/>
      <c r="I59" s="61"/>
      <c r="J59" s="61"/>
      <c r="K59" s="61"/>
      <c r="M59" s="61"/>
      <c r="N59" s="61"/>
      <c r="O59" s="61"/>
    </row>
    <row r="60" spans="1:15" ht="18.75">
      <c r="A60" s="61"/>
      <c r="B60" s="61"/>
      <c r="E60" s="61"/>
      <c r="F60" s="61"/>
      <c r="G60" s="61"/>
      <c r="I60" s="61"/>
      <c r="J60" s="61"/>
      <c r="K60" s="61"/>
      <c r="M60" s="61"/>
      <c r="N60" s="61"/>
      <c r="O60" s="61"/>
    </row>
    <row r="61" ht="14.25" customHeight="1"/>
    <row r="62" spans="1:15" ht="39.75" customHeight="1">
      <c r="A62" s="59">
        <v>2240</v>
      </c>
      <c r="B62" s="115" t="s">
        <v>4</v>
      </c>
      <c r="C62" s="115"/>
      <c r="D62" s="60">
        <f>SUM(D64:D95)</f>
        <v>25548.23</v>
      </c>
      <c r="E62" s="61"/>
      <c r="F62" s="61"/>
      <c r="G62" s="61"/>
      <c r="I62" s="61"/>
      <c r="J62" s="61"/>
      <c r="K62" s="61"/>
      <c r="M62" s="61"/>
      <c r="N62" s="61"/>
      <c r="O62" s="61"/>
    </row>
    <row r="63" spans="1:5" ht="18.75" hidden="1" outlineLevel="1">
      <c r="A63" s="75">
        <v>2240</v>
      </c>
      <c r="B63" s="75"/>
      <c r="C63" s="63"/>
      <c r="D63" s="63">
        <f>ДНЗ!I13</f>
        <v>25548.230000000003</v>
      </c>
      <c r="E63" s="61" t="b">
        <f>D63=D62</f>
        <v>1</v>
      </c>
    </row>
    <row r="64" spans="1:4" ht="18.75" collapsed="1">
      <c r="A64" s="66">
        <v>2240.1</v>
      </c>
      <c r="B64" s="114" t="s">
        <v>65</v>
      </c>
      <c r="C64" s="114"/>
      <c r="D64" s="65">
        <v>258</v>
      </c>
    </row>
    <row r="65" spans="1:4" ht="18.75" hidden="1">
      <c r="A65" s="66">
        <v>2240.2</v>
      </c>
      <c r="B65" s="111" t="s">
        <v>66</v>
      </c>
      <c r="C65" s="112"/>
      <c r="D65" s="65"/>
    </row>
    <row r="66" spans="1:4" ht="18.75" hidden="1">
      <c r="A66" s="66">
        <v>2240.3</v>
      </c>
      <c r="B66" s="111" t="s">
        <v>67</v>
      </c>
      <c r="C66" s="112"/>
      <c r="D66" s="65"/>
    </row>
    <row r="67" spans="1:5" ht="18.75" hidden="1" outlineLevel="1">
      <c r="A67" s="66"/>
      <c r="B67" s="67"/>
      <c r="C67" s="68">
        <f>SUM(C68:C72)</f>
        <v>0</v>
      </c>
      <c r="D67" s="69"/>
      <c r="E67" s="70">
        <f>D66-C67</f>
        <v>0</v>
      </c>
    </row>
    <row r="68" spans="1:4" ht="18.75" hidden="1" collapsed="1">
      <c r="A68" s="66"/>
      <c r="B68" s="72"/>
      <c r="C68" s="69"/>
      <c r="D68" s="69"/>
    </row>
    <row r="69" spans="1:4" ht="18.75" hidden="1">
      <c r="A69" s="66"/>
      <c r="B69" s="72"/>
      <c r="C69" s="69"/>
      <c r="D69" s="69"/>
    </row>
    <row r="70" spans="1:4" ht="18.75" hidden="1">
      <c r="A70" s="66"/>
      <c r="B70" s="72"/>
      <c r="C70" s="69"/>
      <c r="D70" s="69"/>
    </row>
    <row r="71" spans="1:4" ht="18.75" hidden="1">
      <c r="A71" s="66"/>
      <c r="B71" s="72"/>
      <c r="C71" s="69"/>
      <c r="D71" s="69"/>
    </row>
    <row r="72" spans="1:4" ht="18.75" hidden="1">
      <c r="A72" s="66"/>
      <c r="B72" s="66"/>
      <c r="C72" s="69"/>
      <c r="D72" s="69"/>
    </row>
    <row r="73" spans="1:4" ht="18.75" hidden="1">
      <c r="A73" s="66">
        <v>2240.4</v>
      </c>
      <c r="B73" s="111" t="s">
        <v>68</v>
      </c>
      <c r="C73" s="112"/>
      <c r="D73" s="65"/>
    </row>
    <row r="74" spans="1:4" ht="18.75">
      <c r="A74" s="66">
        <v>2240.5</v>
      </c>
      <c r="B74" s="111" t="s">
        <v>69</v>
      </c>
      <c r="C74" s="112"/>
      <c r="D74" s="65">
        <v>1955</v>
      </c>
    </row>
    <row r="75" spans="1:5" ht="18.75" hidden="1" outlineLevel="1">
      <c r="A75" s="66"/>
      <c r="B75" s="67"/>
      <c r="C75" s="68">
        <f>SUM(C76:C83)</f>
        <v>1955</v>
      </c>
      <c r="D75" s="69"/>
      <c r="E75" s="70">
        <f>D74-C75</f>
        <v>0</v>
      </c>
    </row>
    <row r="76" spans="1:4" ht="17.25" customHeight="1" collapsed="1">
      <c r="A76" s="66"/>
      <c r="B76" s="71" t="s">
        <v>70</v>
      </c>
      <c r="C76" s="69">
        <f>1955</f>
        <v>1955</v>
      </c>
      <c r="D76" s="69"/>
    </row>
    <row r="77" spans="1:4" ht="17.25" customHeight="1" hidden="1">
      <c r="A77" s="66"/>
      <c r="B77" s="71"/>
      <c r="C77" s="69"/>
      <c r="D77" s="69"/>
    </row>
    <row r="78" spans="1:4" ht="18.75" hidden="1">
      <c r="A78" s="66"/>
      <c r="B78" s="72"/>
      <c r="C78" s="69"/>
      <c r="D78" s="69"/>
    </row>
    <row r="79" spans="1:4" ht="18.75" hidden="1">
      <c r="A79" s="66"/>
      <c r="B79" s="72"/>
      <c r="C79" s="69"/>
      <c r="D79" s="69"/>
    </row>
    <row r="80" spans="1:4" ht="18.75" hidden="1">
      <c r="A80" s="66"/>
      <c r="B80" s="71"/>
      <c r="C80" s="69"/>
      <c r="D80" s="69"/>
    </row>
    <row r="81" spans="1:4" ht="18.75" hidden="1">
      <c r="A81" s="66"/>
      <c r="B81" s="72"/>
      <c r="C81" s="69"/>
      <c r="D81" s="69"/>
    </row>
    <row r="82" spans="1:4" ht="18.75" hidden="1">
      <c r="A82" s="66"/>
      <c r="B82" s="72"/>
      <c r="C82" s="69"/>
      <c r="D82" s="69"/>
    </row>
    <row r="83" spans="1:4" ht="18.75" hidden="1">
      <c r="A83" s="66"/>
      <c r="B83" s="72"/>
      <c r="C83" s="69"/>
      <c r="D83" s="69"/>
    </row>
    <row r="84" spans="1:4" ht="18.75" hidden="1">
      <c r="A84" s="66">
        <v>2240.6</v>
      </c>
      <c r="B84" s="111" t="s">
        <v>71</v>
      </c>
      <c r="C84" s="112"/>
      <c r="D84" s="65"/>
    </row>
    <row r="85" spans="1:4" ht="18.75" hidden="1">
      <c r="A85" s="66">
        <v>2240.7</v>
      </c>
      <c r="B85" s="111" t="s">
        <v>72</v>
      </c>
      <c r="C85" s="112"/>
      <c r="D85" s="65"/>
    </row>
    <row r="86" spans="1:4" ht="18.75">
      <c r="A86" s="66">
        <v>2240.8</v>
      </c>
      <c r="B86" s="111" t="s">
        <v>73</v>
      </c>
      <c r="C86" s="112"/>
      <c r="D86" s="65">
        <v>602.26</v>
      </c>
    </row>
    <row r="87" spans="1:4" ht="18.75">
      <c r="A87" s="66">
        <v>2240.9</v>
      </c>
      <c r="B87" s="111" t="s">
        <v>74</v>
      </c>
      <c r="C87" s="112"/>
      <c r="D87" s="65">
        <v>441.53</v>
      </c>
    </row>
    <row r="88" spans="1:4" ht="18.75" hidden="1">
      <c r="A88" s="66">
        <v>2241.1</v>
      </c>
      <c r="B88" s="111" t="s">
        <v>75</v>
      </c>
      <c r="C88" s="112"/>
      <c r="D88" s="65"/>
    </row>
    <row r="89" spans="1:4" ht="18.75" hidden="1">
      <c r="A89" s="66">
        <v>2241.2</v>
      </c>
      <c r="B89" s="111" t="s">
        <v>76</v>
      </c>
      <c r="C89" s="112"/>
      <c r="D89" s="65"/>
    </row>
    <row r="90" spans="1:4" ht="18.75">
      <c r="A90" s="66">
        <v>2241.3</v>
      </c>
      <c r="B90" s="111" t="s">
        <v>77</v>
      </c>
      <c r="C90" s="112"/>
      <c r="D90" s="65">
        <v>3350.52</v>
      </c>
    </row>
    <row r="91" spans="1:4" ht="18.75">
      <c r="A91" s="66">
        <v>2241.4</v>
      </c>
      <c r="B91" s="111" t="s">
        <v>78</v>
      </c>
      <c r="C91" s="112"/>
      <c r="D91" s="65">
        <v>4926.46</v>
      </c>
    </row>
    <row r="92" spans="1:4" ht="18.75">
      <c r="A92" s="66">
        <v>2241.5</v>
      </c>
      <c r="B92" s="111" t="s">
        <v>79</v>
      </c>
      <c r="C92" s="112"/>
      <c r="D92" s="65">
        <v>96.4</v>
      </c>
    </row>
    <row r="93" spans="1:4" ht="38.25" customHeight="1" hidden="1">
      <c r="A93" s="66">
        <v>2241.6</v>
      </c>
      <c r="B93" s="113" t="s">
        <v>80</v>
      </c>
      <c r="C93" s="112"/>
      <c r="D93" s="65"/>
    </row>
    <row r="94" spans="1:4" ht="18.75" hidden="1">
      <c r="A94" s="66">
        <v>2241.7</v>
      </c>
      <c r="B94" s="111" t="s">
        <v>81</v>
      </c>
      <c r="C94" s="112"/>
      <c r="D94" s="65"/>
    </row>
    <row r="95" spans="1:4" ht="18.75">
      <c r="A95" s="66">
        <v>2241.9</v>
      </c>
      <c r="B95" s="111" t="s">
        <v>82</v>
      </c>
      <c r="C95" s="112"/>
      <c r="D95" s="65">
        <v>13918.06</v>
      </c>
    </row>
    <row r="96" spans="1:5" ht="18.75" hidden="1" outlineLevel="1">
      <c r="A96" s="66"/>
      <c r="B96" s="67"/>
      <c r="C96" s="68">
        <f>SUM(C97:C110)</f>
        <v>13918.06</v>
      </c>
      <c r="D96" s="76"/>
      <c r="E96" s="70">
        <f>D95-C96</f>
        <v>0</v>
      </c>
    </row>
    <row r="97" spans="1:4" ht="18.75" collapsed="1">
      <c r="A97" s="66"/>
      <c r="B97" s="72" t="s">
        <v>83</v>
      </c>
      <c r="C97" s="69">
        <f>9.91+9.92+9.58+9.91+9.91+9.91+9.92+9.91+9.91+9.91+9.92+9.91</f>
        <v>118.61999999999998</v>
      </c>
      <c r="D97" s="69"/>
    </row>
    <row r="98" spans="1:4" ht="18.75">
      <c r="A98" s="66"/>
      <c r="B98" s="71" t="s">
        <v>84</v>
      </c>
      <c r="C98" s="69">
        <f>50.85+63+63+63+63</f>
        <v>302.85</v>
      </c>
      <c r="D98" s="69"/>
    </row>
    <row r="99" spans="1:4" ht="18.75">
      <c r="A99" s="66"/>
      <c r="B99" s="77" t="s">
        <v>85</v>
      </c>
      <c r="C99" s="69">
        <f>688.07+731.15</f>
        <v>1419.22</v>
      </c>
      <c r="D99" s="69"/>
    </row>
    <row r="100" spans="1:4" ht="18.75">
      <c r="A100" s="66"/>
      <c r="B100" s="71" t="s">
        <v>86</v>
      </c>
      <c r="C100" s="69">
        <v>120</v>
      </c>
      <c r="D100" s="69"/>
    </row>
    <row r="101" spans="1:4" ht="18.75">
      <c r="A101" s="66"/>
      <c r="B101" s="77" t="s">
        <v>87</v>
      </c>
      <c r="C101" s="69">
        <v>1977.49</v>
      </c>
      <c r="D101" s="69"/>
    </row>
    <row r="102" spans="1:4" ht="18.75">
      <c r="A102" s="66"/>
      <c r="B102" s="77" t="s">
        <v>88</v>
      </c>
      <c r="C102" s="69">
        <f>2222.22+3166.66</f>
        <v>5388.879999999999</v>
      </c>
      <c r="D102" s="69"/>
    </row>
    <row r="103" spans="1:4" ht="18.75">
      <c r="A103" s="66"/>
      <c r="B103" s="72" t="s">
        <v>89</v>
      </c>
      <c r="C103" s="69">
        <f>29.85</f>
        <v>29.85</v>
      </c>
      <c r="D103" s="69"/>
    </row>
    <row r="104" spans="1:4" ht="18.75">
      <c r="A104" s="66"/>
      <c r="B104" s="71" t="s">
        <v>90</v>
      </c>
      <c r="C104" s="69">
        <f>83.6</f>
        <v>83.6</v>
      </c>
      <c r="D104" s="69"/>
    </row>
    <row r="105" spans="1:4" ht="18.75">
      <c r="A105" s="66"/>
      <c r="B105" s="71" t="s">
        <v>91</v>
      </c>
      <c r="C105" s="69">
        <v>2314.26</v>
      </c>
      <c r="D105" s="69"/>
    </row>
    <row r="106" spans="1:4" ht="18.75">
      <c r="A106" s="66"/>
      <c r="B106" s="71" t="s">
        <v>92</v>
      </c>
      <c r="C106" s="69">
        <f>714.4</f>
        <v>714.4</v>
      </c>
      <c r="D106" s="69"/>
    </row>
    <row r="107" spans="1:4" ht="18.75">
      <c r="A107" s="66"/>
      <c r="B107" s="71" t="s">
        <v>93</v>
      </c>
      <c r="C107" s="69">
        <f>8.89</f>
        <v>8.89</v>
      </c>
      <c r="D107" s="69"/>
    </row>
    <row r="108" spans="1:4" ht="18.75">
      <c r="A108" s="66"/>
      <c r="B108" s="77" t="s">
        <v>94</v>
      </c>
      <c r="C108" s="64">
        <f>1440</f>
        <v>1440</v>
      </c>
      <c r="D108" s="66"/>
    </row>
    <row r="109" spans="2:4" ht="18.75" hidden="1" outlineLevel="1">
      <c r="B109" s="78"/>
      <c r="D109" s="58" t="b">
        <f>D62=D63</f>
        <v>1</v>
      </c>
    </row>
    <row r="110" ht="18.75" collapsed="1">
      <c r="B110" s="78"/>
    </row>
  </sheetData>
  <sheetProtection/>
  <mergeCells count="31">
    <mergeCell ref="A1:D1"/>
    <mergeCell ref="A2:D2"/>
    <mergeCell ref="B4:C4"/>
    <mergeCell ref="B6:C6"/>
    <mergeCell ref="B7:C7"/>
    <mergeCell ref="B15:C15"/>
    <mergeCell ref="B16:C16"/>
    <mergeCell ref="B17:C17"/>
    <mergeCell ref="B35:C35"/>
    <mergeCell ref="B36:C36"/>
    <mergeCell ref="B37:C37"/>
    <mergeCell ref="B38:C38"/>
    <mergeCell ref="B44:C44"/>
    <mergeCell ref="B62:C62"/>
    <mergeCell ref="B64:C64"/>
    <mergeCell ref="B65:C65"/>
    <mergeCell ref="B66:C66"/>
    <mergeCell ref="B73:C73"/>
    <mergeCell ref="B74:C74"/>
    <mergeCell ref="B84:C84"/>
    <mergeCell ref="B85:C85"/>
    <mergeCell ref="B86:C86"/>
    <mergeCell ref="B87:C87"/>
    <mergeCell ref="B88:C88"/>
    <mergeCell ref="B95:C95"/>
    <mergeCell ref="B89:C89"/>
    <mergeCell ref="B90:C90"/>
    <mergeCell ref="B91:C91"/>
    <mergeCell ref="B92:C92"/>
    <mergeCell ref="B93:C93"/>
    <mergeCell ref="B94:C9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2019-12-11T12:10:55Z</cp:lastPrinted>
  <dcterms:created xsi:type="dcterms:W3CDTF">2011-06-13T08:19:19Z</dcterms:created>
  <dcterms:modified xsi:type="dcterms:W3CDTF">2020-01-23T10:29:44Z</dcterms:modified>
  <cp:category/>
  <cp:version/>
  <cp:contentType/>
  <cp:contentStatus/>
</cp:coreProperties>
</file>